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pi\SharePoint\HEAT - 11 Pilotphase I\Semesterpläne\"/>
    </mc:Choice>
  </mc:AlternateContent>
  <bookViews>
    <workbookView xWindow="0" yWindow="0" windowWidth="24000" windowHeight="9765" activeTab="6"/>
  </bookViews>
  <sheets>
    <sheet name="Vorlesungsplan" sheetId="6" r:id="rId1"/>
    <sheet name="Kalender" sheetId="5" r:id="rId2"/>
    <sheet name="DV" sheetId="7" r:id="rId3"/>
    <sheet name="Samstags|Entwurf" sheetId="8" state="hidden" r:id="rId4"/>
    <sheet name="Samstags|alt" sheetId="4" state="hidden" r:id="rId5"/>
    <sheet name="Freitags|alt" sheetId="3" state="hidden" r:id="rId6"/>
    <sheet name="Vorlesungsplan Vertrag " sheetId="9" r:id="rId7"/>
    <sheet name="05.3.022" sheetId="10" r:id="rId8"/>
    <sheet name="05.2.002" sheetId="11" r:id="rId9"/>
    <sheet name="01.E.113" sheetId="12" r:id="rId10"/>
  </sheets>
  <definedNames>
    <definedName name="Fächerliste">DV!$A$2:$A$40</definedName>
    <definedName name="Print_Area" localSheetId="9">'01.E.113'!$A$1:$R$30</definedName>
    <definedName name="Print_Area" localSheetId="8">'05.2.002'!$A$1:$R$30</definedName>
    <definedName name="Print_Area" localSheetId="7">'05.3.022'!$A$1:$R$30</definedName>
    <definedName name="Print_Area" localSheetId="0">Vorlesungsplan!$A$1:$R$30</definedName>
    <definedName name="Print_Area" localSheetId="6">'Vorlesungsplan Vertrag '!$A$1:$R$30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2" l="1"/>
  <c r="A29" i="12"/>
  <c r="A28" i="12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J10" i="12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B10" i="12"/>
  <c r="A10" i="12"/>
  <c r="K5" i="12"/>
  <c r="L4" i="12"/>
  <c r="L5" i="12" s="1"/>
  <c r="K4" i="12"/>
  <c r="C4" i="12"/>
  <c r="C5" i="12" s="1"/>
  <c r="L3" i="12"/>
  <c r="D3" i="12"/>
  <c r="D4" i="12" s="1"/>
  <c r="E3" i="12" l="1"/>
  <c r="E4" i="12" s="1"/>
  <c r="D5" i="12"/>
  <c r="M3" i="12"/>
  <c r="M4" i="12" s="1"/>
  <c r="A28" i="11"/>
  <c r="A29" i="11" s="1"/>
  <c r="A30" i="11" s="1"/>
  <c r="J11" i="1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10" i="1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K5" i="11"/>
  <c r="K4" i="11"/>
  <c r="C4" i="11"/>
  <c r="C5" i="11" s="1"/>
  <c r="L3" i="11"/>
  <c r="L4" i="11" s="1"/>
  <c r="D3" i="11"/>
  <c r="D4" i="11" s="1"/>
  <c r="A30" i="10"/>
  <c r="A29" i="10"/>
  <c r="A28" i="10"/>
  <c r="J13" i="10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12" i="10"/>
  <c r="B12" i="10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J11" i="10"/>
  <c r="B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J10" i="10"/>
  <c r="B10" i="10"/>
  <c r="A10" i="10"/>
  <c r="K5" i="10"/>
  <c r="L4" i="10"/>
  <c r="M3" i="10" s="1"/>
  <c r="M4" i="10" s="1"/>
  <c r="K4" i="10"/>
  <c r="C4" i="10"/>
  <c r="C5" i="10" s="1"/>
  <c r="L3" i="10"/>
  <c r="D3" i="10"/>
  <c r="D4" i="10" s="1"/>
  <c r="M5" i="12" l="1"/>
  <c r="N3" i="12"/>
  <c r="N4" i="12" s="1"/>
  <c r="E5" i="12"/>
  <c r="F3" i="12"/>
  <c r="F4" i="12" s="1"/>
  <c r="L5" i="11"/>
  <c r="M3" i="11"/>
  <c r="M4" i="11" s="1"/>
  <c r="D5" i="11"/>
  <c r="E3" i="11"/>
  <c r="E4" i="11" s="1"/>
  <c r="N3" i="10"/>
  <c r="N4" i="10" s="1"/>
  <c r="M5" i="10"/>
  <c r="E3" i="10"/>
  <c r="E4" i="10" s="1"/>
  <c r="D5" i="10"/>
  <c r="L5" i="10"/>
  <c r="T34" i="6"/>
  <c r="F5" i="12" l="1"/>
  <c r="G3" i="12"/>
  <c r="G4" i="12" s="1"/>
  <c r="O3" i="12"/>
  <c r="O4" i="12" s="1"/>
  <c r="N5" i="12"/>
  <c r="E5" i="11"/>
  <c r="F3" i="11"/>
  <c r="F4" i="11" s="1"/>
  <c r="N3" i="11"/>
  <c r="N4" i="11" s="1"/>
  <c r="M5" i="11"/>
  <c r="E5" i="10"/>
  <c r="F3" i="10"/>
  <c r="F4" i="10" s="1"/>
  <c r="O3" i="10"/>
  <c r="O4" i="10" s="1"/>
  <c r="N5" i="10"/>
  <c r="T38" i="6"/>
  <c r="K37" i="6"/>
  <c r="K38" i="6"/>
  <c r="T36" i="6"/>
  <c r="G5" i="12" l="1"/>
  <c r="H3" i="12"/>
  <c r="H4" i="12" s="1"/>
  <c r="H5" i="12" s="1"/>
  <c r="P3" i="12"/>
  <c r="P4" i="12" s="1"/>
  <c r="O5" i="12"/>
  <c r="O3" i="11"/>
  <c r="O4" i="11" s="1"/>
  <c r="N5" i="11"/>
  <c r="F5" i="11"/>
  <c r="G3" i="11"/>
  <c r="G4" i="11" s="1"/>
  <c r="F5" i="10"/>
  <c r="G3" i="10"/>
  <c r="G4" i="10" s="1"/>
  <c r="P3" i="10"/>
  <c r="P4" i="10" s="1"/>
  <c r="O5" i="10"/>
  <c r="L40" i="6"/>
  <c r="A28" i="9"/>
  <c r="A29" i="9" s="1"/>
  <c r="A30" i="9" s="1"/>
  <c r="J10" i="9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K4" i="9"/>
  <c r="L3" i="9" s="1"/>
  <c r="L4" i="9" s="1"/>
  <c r="L5" i="9" s="1"/>
  <c r="C4" i="9"/>
  <c r="C5" i="9" s="1"/>
  <c r="M3" i="9"/>
  <c r="M4" i="9" s="1"/>
  <c r="P5" i="12" l="1"/>
  <c r="Q3" i="12"/>
  <c r="Q4" i="12" s="1"/>
  <c r="H3" i="11"/>
  <c r="H4" i="11" s="1"/>
  <c r="H5" i="11" s="1"/>
  <c r="G5" i="11"/>
  <c r="O5" i="11"/>
  <c r="P3" i="11"/>
  <c r="P4" i="11" s="1"/>
  <c r="Q3" i="10"/>
  <c r="Q4" i="10" s="1"/>
  <c r="P5" i="10"/>
  <c r="H3" i="10"/>
  <c r="H4" i="10" s="1"/>
  <c r="H5" i="10" s="1"/>
  <c r="G5" i="10"/>
  <c r="D3" i="9"/>
  <c r="D4" i="9" s="1"/>
  <c r="E3" i="9" s="1"/>
  <c r="E4" i="9" s="1"/>
  <c r="N3" i="9"/>
  <c r="N4" i="9" s="1"/>
  <c r="M5" i="9"/>
  <c r="K5" i="9"/>
  <c r="T37" i="6"/>
  <c r="R3" i="12" l="1"/>
  <c r="R4" i="12" s="1"/>
  <c r="R5" i="12" s="1"/>
  <c r="Q5" i="12"/>
  <c r="P5" i="11"/>
  <c r="Q3" i="11"/>
  <c r="Q4" i="11" s="1"/>
  <c r="Q5" i="10"/>
  <c r="R3" i="10"/>
  <c r="R4" i="10" s="1"/>
  <c r="R5" i="10" s="1"/>
  <c r="D5" i="9"/>
  <c r="E5" i="9"/>
  <c r="F3" i="9"/>
  <c r="F4" i="9" s="1"/>
  <c r="O3" i="9"/>
  <c r="O4" i="9" s="1"/>
  <c r="N5" i="9"/>
  <c r="R3" i="11" l="1"/>
  <c r="R4" i="11" s="1"/>
  <c r="R5" i="11" s="1"/>
  <c r="Q5" i="11"/>
  <c r="P3" i="9"/>
  <c r="P4" i="9" s="1"/>
  <c r="O5" i="9"/>
  <c r="F5" i="9"/>
  <c r="G3" i="9"/>
  <c r="G4" i="9" s="1"/>
  <c r="C4" i="6"/>
  <c r="D3" i="6" s="1"/>
  <c r="D4" i="6" s="1"/>
  <c r="H3" i="9" l="1"/>
  <c r="H4" i="9" s="1"/>
  <c r="H5" i="9" s="1"/>
  <c r="G5" i="9"/>
  <c r="P5" i="9"/>
  <c r="Q3" i="9"/>
  <c r="Q4" i="9" s="1"/>
  <c r="D5" i="6"/>
  <c r="E3" i="6"/>
  <c r="C5" i="6"/>
  <c r="C34" i="6"/>
  <c r="T35" i="6"/>
  <c r="J10" i="6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K4" i="6"/>
  <c r="L3" i="6" s="1"/>
  <c r="L4" i="6" s="1"/>
  <c r="X37" i="8"/>
  <c r="X36" i="8"/>
  <c r="X35" i="8"/>
  <c r="X34" i="8"/>
  <c r="M27" i="8"/>
  <c r="M28" i="8" s="1"/>
  <c r="M29" i="8" s="1"/>
  <c r="M30" i="8" s="1"/>
  <c r="M31" i="8" s="1"/>
  <c r="M32" i="8" s="1"/>
  <c r="M33" i="8" s="1"/>
  <c r="N9" i="8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M9" i="8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O3" i="8"/>
  <c r="O4" i="8" s="1"/>
  <c r="A28" i="6"/>
  <c r="A29" i="6" s="1"/>
  <c r="A30" i="6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E4" i="6"/>
  <c r="E5" i="6" s="1"/>
  <c r="E38" i="6" s="1"/>
  <c r="L37" i="8"/>
  <c r="L36" i="8"/>
  <c r="L35" i="8"/>
  <c r="L34" i="8"/>
  <c r="A27" i="8"/>
  <c r="A28" i="8" s="1"/>
  <c r="A29" i="8" s="1"/>
  <c r="A30" i="8" s="1"/>
  <c r="A31" i="8" s="1"/>
  <c r="A32" i="8" s="1"/>
  <c r="A33" i="8" s="1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C3" i="8"/>
  <c r="C4" i="8" s="1"/>
  <c r="D37" i="6" l="1"/>
  <c r="D38" i="6"/>
  <c r="D34" i="6"/>
  <c r="C35" i="6"/>
  <c r="C38" i="6"/>
  <c r="R3" i="9"/>
  <c r="R4" i="9" s="1"/>
  <c r="R5" i="9" s="1"/>
  <c r="Q5" i="9"/>
  <c r="P2" i="8"/>
  <c r="P3" i="8" s="1"/>
  <c r="B27" i="6"/>
  <c r="B28" i="6" s="1"/>
  <c r="B29" i="6" s="1"/>
  <c r="B30" i="6" s="1"/>
  <c r="D36" i="6"/>
  <c r="D35" i="6"/>
  <c r="C36" i="6"/>
  <c r="C37" i="6"/>
  <c r="F3" i="6"/>
  <c r="F4" i="6" s="1"/>
  <c r="G3" i="6" s="1"/>
  <c r="G4" i="6" s="1"/>
  <c r="M3" i="6"/>
  <c r="M4" i="6" s="1"/>
  <c r="L5" i="6"/>
  <c r="L38" i="6" s="1"/>
  <c r="K5" i="6"/>
  <c r="P4" i="8"/>
  <c r="Q2" i="8"/>
  <c r="Q3" i="8" s="1"/>
  <c r="O37" i="8"/>
  <c r="O35" i="8"/>
  <c r="O36" i="8"/>
  <c r="O34" i="8"/>
  <c r="F5" i="6"/>
  <c r="F38" i="6" s="1"/>
  <c r="E37" i="6"/>
  <c r="E35" i="6"/>
  <c r="E36" i="6"/>
  <c r="E34" i="6"/>
  <c r="D2" i="8"/>
  <c r="D3" i="8" s="1"/>
  <c r="E2" i="8" s="1"/>
  <c r="E3" i="8" s="1"/>
  <c r="C37" i="8"/>
  <c r="C35" i="8"/>
  <c r="C36" i="8"/>
  <c r="C34" i="8"/>
  <c r="A26" i="4"/>
  <c r="A27" i="4" s="1"/>
  <c r="A28" i="4" s="1"/>
  <c r="A29" i="4" s="1"/>
  <c r="A30" i="4" s="1"/>
  <c r="A31" i="4" s="1"/>
  <c r="A32" i="4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F4" i="4"/>
  <c r="F5" i="4" s="1"/>
  <c r="C2" i="4"/>
  <c r="G1" i="4" s="1"/>
  <c r="G2" i="4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C2" i="3"/>
  <c r="G1" i="3" s="1"/>
  <c r="G2" i="3" s="1"/>
  <c r="K36" i="6" l="1"/>
  <c r="K34" i="6"/>
  <c r="K35" i="6"/>
  <c r="L36" i="6"/>
  <c r="L34" i="6"/>
  <c r="L37" i="6"/>
  <c r="L35" i="6"/>
  <c r="M5" i="6"/>
  <c r="M38" i="6" s="1"/>
  <c r="N3" i="6"/>
  <c r="N4" i="6" s="1"/>
  <c r="R2" i="8"/>
  <c r="R3" i="8" s="1"/>
  <c r="Q4" i="8"/>
  <c r="P37" i="8"/>
  <c r="P35" i="8"/>
  <c r="P36" i="8"/>
  <c r="P34" i="8"/>
  <c r="H3" i="6"/>
  <c r="H4" i="6" s="1"/>
  <c r="H5" i="6" s="1"/>
  <c r="H38" i="6" s="1"/>
  <c r="G5" i="6"/>
  <c r="G38" i="6" s="1"/>
  <c r="I38" i="6" s="1"/>
  <c r="F37" i="6"/>
  <c r="F35" i="6"/>
  <c r="F36" i="6"/>
  <c r="F34" i="6"/>
  <c r="D4" i="8"/>
  <c r="D37" i="8" s="1"/>
  <c r="E4" i="8"/>
  <c r="F2" i="8"/>
  <c r="F3" i="8" s="1"/>
  <c r="K1" i="4"/>
  <c r="K2" i="4" s="1"/>
  <c r="G3" i="4"/>
  <c r="C3" i="4"/>
  <c r="G3" i="3"/>
  <c r="K1" i="3"/>
  <c r="K2" i="3" s="1"/>
  <c r="C3" i="3"/>
  <c r="D35" i="8" l="1"/>
  <c r="D36" i="8"/>
  <c r="D34" i="8"/>
  <c r="O3" i="6"/>
  <c r="O4" i="6" s="1"/>
  <c r="N5" i="6"/>
  <c r="N38" i="6" s="1"/>
  <c r="M37" i="6"/>
  <c r="M35" i="6"/>
  <c r="M36" i="6"/>
  <c r="M34" i="6"/>
  <c r="S2" i="8"/>
  <c r="S3" i="8" s="1"/>
  <c r="R4" i="8"/>
  <c r="Q36" i="8"/>
  <c r="Q34" i="8"/>
  <c r="Q37" i="8"/>
  <c r="Q35" i="8"/>
  <c r="H36" i="6"/>
  <c r="H34" i="6"/>
  <c r="H37" i="6"/>
  <c r="H35" i="6"/>
  <c r="G35" i="6"/>
  <c r="G36" i="6"/>
  <c r="G34" i="6"/>
  <c r="G37" i="6"/>
  <c r="F4" i="8"/>
  <c r="G2" i="8"/>
  <c r="G3" i="8" s="1"/>
  <c r="F36" i="8"/>
  <c r="F34" i="8"/>
  <c r="F35" i="8"/>
  <c r="F37" i="8"/>
  <c r="E36" i="8"/>
  <c r="E34" i="8"/>
  <c r="E37" i="8"/>
  <c r="E35" i="8"/>
  <c r="K3" i="4"/>
  <c r="O1" i="4"/>
  <c r="O2" i="4" s="1"/>
  <c r="O1" i="3"/>
  <c r="O2" i="3" s="1"/>
  <c r="O3" i="3" s="1"/>
  <c r="K3" i="3"/>
  <c r="I37" i="6" l="1"/>
  <c r="I36" i="6"/>
  <c r="I34" i="6"/>
  <c r="I35" i="6"/>
  <c r="P3" i="6"/>
  <c r="P4" i="6" s="1"/>
  <c r="O5" i="6"/>
  <c r="O38" i="6" s="1"/>
  <c r="N37" i="6"/>
  <c r="N35" i="6"/>
  <c r="N36" i="6"/>
  <c r="N34" i="6"/>
  <c r="R36" i="8"/>
  <c r="R34" i="8"/>
  <c r="R37" i="8"/>
  <c r="R35" i="8"/>
  <c r="S4" i="8"/>
  <c r="T2" i="8"/>
  <c r="T3" i="8" s="1"/>
  <c r="H2" i="8"/>
  <c r="H3" i="8" s="1"/>
  <c r="G4" i="8"/>
  <c r="O3" i="4"/>
  <c r="S1" i="4"/>
  <c r="S2" i="4" s="1"/>
  <c r="Q3" i="6" l="1"/>
  <c r="Q4" i="6" s="1"/>
  <c r="P5" i="6"/>
  <c r="P38" i="6" s="1"/>
  <c r="O36" i="6"/>
  <c r="O34" i="6"/>
  <c r="O37" i="6"/>
  <c r="O35" i="6"/>
  <c r="T4" i="8"/>
  <c r="U2" i="8"/>
  <c r="U3" i="8" s="1"/>
  <c r="S37" i="8"/>
  <c r="S35" i="8"/>
  <c r="S36" i="8"/>
  <c r="S34" i="8"/>
  <c r="G37" i="8"/>
  <c r="G34" i="8"/>
  <c r="G35" i="8"/>
  <c r="G36" i="8"/>
  <c r="H4" i="8"/>
  <c r="I2" i="8"/>
  <c r="I3" i="8" s="1"/>
  <c r="S3" i="4"/>
  <c r="W1" i="4"/>
  <c r="W2" i="4" s="1"/>
  <c r="Q5" i="6" l="1"/>
  <c r="Q38" i="6" s="1"/>
  <c r="R3" i="6"/>
  <c r="R4" i="6" s="1"/>
  <c r="R5" i="6" s="1"/>
  <c r="R38" i="6" s="1"/>
  <c r="P36" i="6"/>
  <c r="P34" i="6"/>
  <c r="P37" i="6"/>
  <c r="P35" i="6"/>
  <c r="V2" i="8"/>
  <c r="V3" i="8" s="1"/>
  <c r="V4" i="8" s="1"/>
  <c r="U4" i="8"/>
  <c r="T37" i="8"/>
  <c r="T35" i="8"/>
  <c r="T36" i="8"/>
  <c r="T34" i="8"/>
  <c r="J2" i="8"/>
  <c r="J3" i="8" s="1"/>
  <c r="J4" i="8" s="1"/>
  <c r="I4" i="8"/>
  <c r="H36" i="8"/>
  <c r="H37" i="8"/>
  <c r="H34" i="8"/>
  <c r="H35" i="8"/>
  <c r="AA1" i="4"/>
  <c r="AA2" i="4" s="1"/>
  <c r="W3" i="4"/>
  <c r="S38" i="6" l="1"/>
  <c r="Q37" i="6"/>
  <c r="Q35" i="6"/>
  <c r="Q36" i="6"/>
  <c r="Q34" i="6"/>
  <c r="R37" i="6"/>
  <c r="R35" i="6"/>
  <c r="S35" i="6" s="1"/>
  <c r="R36" i="6"/>
  <c r="R34" i="6"/>
  <c r="U36" i="8"/>
  <c r="U34" i="8"/>
  <c r="U35" i="8"/>
  <c r="U37" i="8"/>
  <c r="V36" i="8"/>
  <c r="V34" i="8"/>
  <c r="V37" i="8"/>
  <c r="V35" i="8"/>
  <c r="I37" i="8"/>
  <c r="I34" i="8"/>
  <c r="K34" i="8" s="1"/>
  <c r="I35" i="8"/>
  <c r="I36" i="8"/>
  <c r="J37" i="8"/>
  <c r="J35" i="8"/>
  <c r="J36" i="8"/>
  <c r="J34" i="8"/>
  <c r="AE1" i="4"/>
  <c r="AE2" i="4" s="1"/>
  <c r="AE3" i="4" s="1"/>
  <c r="AA3" i="4"/>
  <c r="S37" i="6" l="1"/>
  <c r="K36" i="8"/>
  <c r="W37" i="8"/>
  <c r="K35" i="8"/>
  <c r="W35" i="8"/>
  <c r="W34" i="8"/>
  <c r="K37" i="8"/>
  <c r="W36" i="8"/>
  <c r="S36" i="6"/>
  <c r="S34" i="6"/>
</calcChain>
</file>

<file path=xl/sharedStrings.xml><?xml version="1.0" encoding="utf-8"?>
<sst xmlns="http://schemas.openxmlformats.org/spreadsheetml/2006/main" count="1110" uniqueCount="72">
  <si>
    <t>Beginn</t>
  </si>
  <si>
    <t>Ende</t>
  </si>
  <si>
    <t>SWS</t>
  </si>
  <si>
    <t>KW</t>
  </si>
  <si>
    <t>Datum</t>
  </si>
  <si>
    <t>vorläufiger Semesterplan 2017/18</t>
  </si>
  <si>
    <t>September 2017</t>
  </si>
  <si>
    <t>Oktober 2017</t>
  </si>
  <si>
    <t>November 2017</t>
  </si>
  <si>
    <t>Dezember 2017</t>
  </si>
  <si>
    <t>Januar 2018</t>
  </si>
  <si>
    <t>Fr</t>
  </si>
  <si>
    <t/>
  </si>
  <si>
    <t>So</t>
  </si>
  <si>
    <t>Mi</t>
  </si>
  <si>
    <t>Mo</t>
  </si>
  <si>
    <t>Neujahr</t>
  </si>
  <si>
    <t>Sa</t>
  </si>
  <si>
    <t>Do</t>
  </si>
  <si>
    <t>Di</t>
  </si>
  <si>
    <t>Tag der Dt. Einheit</t>
  </si>
  <si>
    <t>Klausurphase</t>
  </si>
  <si>
    <t>1. Weihnachtstag</t>
  </si>
  <si>
    <t>2. Weihnachtstag</t>
  </si>
  <si>
    <t>Reformationstag</t>
  </si>
  <si>
    <t>Angaben ohne Gewähr</t>
  </si>
  <si>
    <t>Präsenzveranstaltungen
HEAT</t>
  </si>
  <si>
    <t>Schulferien in NRW</t>
  </si>
  <si>
    <t>IT</t>
  </si>
  <si>
    <t>ET</t>
  </si>
  <si>
    <t>Ma</t>
  </si>
  <si>
    <t>1.Sem.</t>
  </si>
  <si>
    <t>1. Sem</t>
  </si>
  <si>
    <t>Projekt</t>
  </si>
  <si>
    <t>Mathe</t>
  </si>
  <si>
    <t>Fächerliste</t>
  </si>
  <si>
    <t>Mathe 1</t>
  </si>
  <si>
    <t>Mathe 2</t>
  </si>
  <si>
    <t>Plan</t>
  </si>
  <si>
    <t>Alternative</t>
  </si>
  <si>
    <t>Wintersemester 2017/2018</t>
  </si>
  <si>
    <t>Freitags</t>
  </si>
  <si>
    <t>Samstags</t>
  </si>
  <si>
    <t>Keine IT</t>
  </si>
  <si>
    <t>Klausur Mathe</t>
  </si>
  <si>
    <t>Klausur IT</t>
  </si>
  <si>
    <t>Klausur ET</t>
  </si>
  <si>
    <t>Keine Mathe</t>
  </si>
  <si>
    <t xml:space="preserve">Begrüßungsveranstaltung </t>
  </si>
  <si>
    <t>Elektrotechnik</t>
  </si>
  <si>
    <t>Projektorientiertes Vorgehen und Arbeitstechniken</t>
  </si>
  <si>
    <t>Mathematik I</t>
  </si>
  <si>
    <t>Betriebliche IT</t>
  </si>
  <si>
    <t>Sani 1</t>
  </si>
  <si>
    <t>Prüfung 1. Sem</t>
  </si>
  <si>
    <t>Sanitärtechnik I</t>
  </si>
  <si>
    <t xml:space="preserve">Jens </t>
  </si>
  <si>
    <t xml:space="preserve">Heidenrich </t>
  </si>
  <si>
    <t>kein Heidenreich</t>
  </si>
  <si>
    <t>Klausur Sani I</t>
  </si>
  <si>
    <t>Heidenreich / Hilder</t>
  </si>
  <si>
    <t>Schawohl</t>
  </si>
  <si>
    <t>Kiel</t>
  </si>
  <si>
    <t>Schwarz</t>
  </si>
  <si>
    <t xml:space="preserve">Bruzek </t>
  </si>
  <si>
    <t xml:space="preserve">Klausur Sani I </t>
  </si>
  <si>
    <t>Fr. Heidenreich / Hr. Hilder</t>
  </si>
  <si>
    <t>Hr. Schawohl</t>
  </si>
  <si>
    <t>Hr. Kiel</t>
  </si>
  <si>
    <t>Hr. Schwarz</t>
  </si>
  <si>
    <t xml:space="preserve">Hr. Bruzek </t>
  </si>
  <si>
    <t xml:space="preserve">Platzhalter für Sanitärtechnik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</si>
</sst>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SWS&quot;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7" tint="0.59999389629810485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1" fillId="0" borderId="0"/>
    <xf numFmtId="0" fontId="22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8" fillId="6" borderId="5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center"/>
    </xf>
    <xf numFmtId="0" fontId="9" fillId="8" borderId="6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vertical="center"/>
    </xf>
    <xf numFmtId="0" fontId="9" fillId="8" borderId="7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7" fillId="7" borderId="6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vertical="center" wrapText="1"/>
    </xf>
    <xf numFmtId="0" fontId="8" fillId="9" borderId="6" xfId="0" applyNumberFormat="1" applyFont="1" applyFill="1" applyBorder="1" applyAlignment="1">
      <alignment horizontal="center" vertical="center"/>
    </xf>
    <xf numFmtId="0" fontId="8" fillId="6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right" vertical="center" wrapText="1"/>
    </xf>
    <xf numFmtId="0" fontId="7" fillId="10" borderId="5" xfId="0" applyNumberFormat="1" applyFont="1" applyFill="1" applyBorder="1" applyAlignment="1">
      <alignment horizontal="left" vertical="center"/>
    </xf>
    <xf numFmtId="0" fontId="7" fillId="10" borderId="7" xfId="0" applyNumberFormat="1" applyFont="1" applyFill="1" applyBorder="1" applyAlignment="1">
      <alignment horizontal="left" vertical="center"/>
    </xf>
    <xf numFmtId="0" fontId="7" fillId="10" borderId="3" xfId="0" applyNumberFormat="1" applyFont="1" applyFill="1" applyBorder="1" applyAlignment="1">
      <alignment horizontal="left" vertical="center"/>
    </xf>
    <xf numFmtId="0" fontId="7" fillId="0" borderId="8" xfId="1" applyFont="1" applyFill="1" applyBorder="1" applyAlignment="1" applyProtection="1"/>
    <xf numFmtId="0" fontId="12" fillId="0" borderId="0" xfId="0" applyFont="1" applyAlignment="1">
      <alignment horizontal="right" vertical="top"/>
    </xf>
    <xf numFmtId="2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20" fontId="0" fillId="2" borderId="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0" fontId="0" fillId="3" borderId="5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3" fillId="0" borderId="0" xfId="0" applyFont="1"/>
    <xf numFmtId="16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/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" fontId="0" fillId="12" borderId="1" xfId="0" applyNumberForma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16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4" fillId="0" borderId="0" xfId="0" applyFont="1" applyBorder="1" applyAlignment="1"/>
    <xf numFmtId="0" fontId="18" fillId="3" borderId="1" xfId="0" applyFont="1" applyFill="1" applyBorder="1" applyAlignment="1">
      <alignment horizontal="center"/>
    </xf>
    <xf numFmtId="0" fontId="15" fillId="0" borderId="0" xfId="0" applyFont="1" applyBorder="1" applyAlignment="1"/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19" fillId="12" borderId="0" xfId="0" applyFont="1" applyFill="1"/>
    <xf numFmtId="16" fontId="19" fillId="12" borderId="0" xfId="0" applyNumberFormat="1" applyFont="1" applyFill="1" applyBorder="1" applyAlignment="1">
      <alignment horizontal="center" vertical="center"/>
    </xf>
    <xf numFmtId="0" fontId="19" fillId="0" borderId="0" xfId="0" applyFont="1"/>
    <xf numFmtId="16" fontId="20" fillId="2" borderId="1" xfId="0" applyNumberFormat="1" applyFont="1" applyFill="1" applyBorder="1" applyAlignment="1">
      <alignment horizontal="center" vertical="center"/>
    </xf>
    <xf numFmtId="16" fontId="17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0" fillId="13" borderId="0" xfId="0" applyFill="1"/>
    <xf numFmtId="16" fontId="0" fillId="13" borderId="0" xfId="0" applyNumberFormat="1" applyFill="1" applyBorder="1" applyAlignment="1">
      <alignment horizontal="center" vertical="center"/>
    </xf>
    <xf numFmtId="0" fontId="19" fillId="13" borderId="0" xfId="0" applyFont="1" applyFill="1"/>
    <xf numFmtId="0" fontId="14" fillId="13" borderId="0" xfId="0" applyFont="1" applyFill="1" applyBorder="1" applyAlignment="1"/>
    <xf numFmtId="0" fontId="0" fillId="13" borderId="0" xfId="0" applyFill="1" applyBorder="1" applyAlignment="1">
      <alignment horizontal="center"/>
    </xf>
    <xf numFmtId="0" fontId="3" fillId="13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/>
    <xf numFmtId="0" fontId="0" fillId="13" borderId="0" xfId="0" applyFill="1" applyBorder="1"/>
    <xf numFmtId="1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" fontId="17" fillId="2" borderId="1" xfId="0" applyNumberFormat="1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0" fillId="13" borderId="9" xfId="0" applyFill="1" applyBorder="1"/>
    <xf numFmtId="16" fontId="0" fillId="14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16" fontId="0" fillId="15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0" fillId="15" borderId="0" xfId="0" applyFill="1"/>
    <xf numFmtId="0" fontId="0" fillId="14" borderId="0" xfId="0" applyFill="1"/>
    <xf numFmtId="16" fontId="17" fillId="2" borderId="1" xfId="0" applyNumberFormat="1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" fontId="17" fillId="2" borderId="1" xfId="0" applyNumberFormat="1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7" xfId="0" applyFill="1" applyBorder="1" applyAlignment="1"/>
    <xf numFmtId="0" fontId="0" fillId="2" borderId="3" xfId="0" applyFill="1" applyBorder="1" applyAlignment="1"/>
    <xf numFmtId="16" fontId="17" fillId="2" borderId="1" xfId="0" applyNumberFormat="1" applyFont="1" applyFill="1" applyBorder="1" applyAlignment="1">
      <alignment vertical="center"/>
    </xf>
    <xf numFmtId="16" fontId="0" fillId="2" borderId="5" xfId="0" applyNumberFormat="1" applyFill="1" applyBorder="1" applyAlignment="1">
      <alignment vertical="center"/>
    </xf>
    <xf numFmtId="16" fontId="0" fillId="2" borderId="7" xfId="0" applyNumberFormat="1" applyFill="1" applyBorder="1" applyAlignment="1">
      <alignment vertical="center"/>
    </xf>
    <xf numFmtId="16" fontId="0" fillId="2" borderId="1" xfId="0" applyNumberFormat="1" applyFill="1" applyBorder="1" applyAlignment="1">
      <alignment vertical="center"/>
    </xf>
    <xf numFmtId="1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" fontId="17" fillId="2" borderId="1" xfId="0" applyNumberFormat="1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0" fillId="2" borderId="5" xfId="0" applyNumberFormat="1" applyFill="1" applyBorder="1" applyAlignment="1">
      <alignment horizontal="center" vertical="center"/>
    </xf>
    <xf numFmtId="16" fontId="0" fillId="2" borderId="3" xfId="0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9" fillId="8" borderId="7" xfId="0" applyNumberFormat="1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0" fontId="0" fillId="2" borderId="5" xfId="0" applyNumberFormat="1" applyFill="1" applyBorder="1" applyAlignment="1">
      <alignment horizontal="center" vertical="center"/>
    </xf>
    <xf numFmtId="20" fontId="0" fillId="2" borderId="7" xfId="0" applyNumberFormat="1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0" fontId="0" fillId="3" borderId="5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0" fontId="0" fillId="2" borderId="5" xfId="0" applyNumberFormat="1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13" borderId="4" xfId="0" applyFill="1" applyBorder="1" applyAlignment="1">
      <alignment horizontal="right"/>
    </xf>
    <xf numFmtId="0" fontId="0" fillId="13" borderId="2" xfId="0" applyFill="1" applyBorder="1" applyAlignment="1">
      <alignment horizontal="right"/>
    </xf>
    <xf numFmtId="0" fontId="0" fillId="13" borderId="7" xfId="0" applyFill="1" applyBorder="1" applyAlignment="1">
      <alignment horizontal="right"/>
    </xf>
    <xf numFmtId="0" fontId="0" fillId="13" borderId="3" xfId="0" applyFill="1" applyBorder="1" applyAlignment="1">
      <alignment horizontal="right"/>
    </xf>
    <xf numFmtId="0" fontId="0" fillId="13" borderId="4" xfId="0" applyFill="1" applyBorder="1" applyAlignment="1">
      <alignment horizontal="left"/>
    </xf>
    <xf numFmtId="0" fontId="0" fillId="13" borderId="5" xfId="0" applyFill="1" applyBorder="1" applyAlignment="1">
      <alignment horizontal="left" wrapText="1"/>
    </xf>
    <xf numFmtId="0" fontId="0" fillId="13" borderId="7" xfId="0" applyFill="1" applyBorder="1" applyAlignment="1">
      <alignment horizontal="left" wrapText="1"/>
    </xf>
    <xf numFmtId="0" fontId="0" fillId="13" borderId="7" xfId="0" applyFill="1" applyBorder="1" applyAlignment="1">
      <alignment horizontal="left"/>
    </xf>
    <xf numFmtId="0" fontId="15" fillId="13" borderId="0" xfId="0" applyFont="1" applyFill="1" applyBorder="1" applyAlignment="1">
      <alignment horizontal="center"/>
    </xf>
    <xf numFmtId="0" fontId="14" fillId="13" borderId="4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6" fontId="0" fillId="16" borderId="1" xfId="0" applyNumberFormat="1" applyFill="1" applyBorder="1" applyAlignment="1">
      <alignment horizontal="center" vertical="center"/>
    </xf>
    <xf numFmtId="16" fontId="0" fillId="16" borderId="5" xfId="0" applyNumberFormat="1" applyFill="1" applyBorder="1" applyAlignment="1">
      <alignment horizontal="center" vertical="center"/>
    </xf>
    <xf numFmtId="16" fontId="0" fillId="16" borderId="7" xfId="0" applyNumberFormat="1" applyFill="1" applyBorder="1" applyAlignment="1">
      <alignment horizontal="center" vertical="center"/>
    </xf>
    <xf numFmtId="16" fontId="0" fillId="16" borderId="3" xfId="0" applyNumberForma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/>
    </xf>
    <xf numFmtId="16" fontId="0" fillId="16" borderId="0" xfId="0" applyNumberFormat="1" applyFill="1" applyBorder="1" applyAlignment="1">
      <alignment horizontal="center" vertical="center"/>
    </xf>
    <xf numFmtId="0" fontId="0" fillId="16" borderId="0" xfId="0" applyFill="1"/>
  </cellXfs>
  <cellStyles count="6">
    <cellStyle name="Link" xfId="1" builtinId="8"/>
    <cellStyle name="Link 2" xfId="5"/>
    <cellStyle name="Standard" xfId="0" builtinId="0"/>
    <cellStyle name="Standard 2" xfId="4"/>
    <cellStyle name="Standard 3" xfId="3"/>
    <cellStyle name="Standard 4" xfId="2"/>
  </cellStyles>
  <dxfs count="9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212059</xdr:colOff>
      <xdr:row>36</xdr:row>
      <xdr:rowOff>167180</xdr:rowOff>
    </xdr:from>
    <xdr:to>
      <xdr:col>17</xdr:col>
      <xdr:colOff>500315</xdr:colOff>
      <xdr:row>39</xdr:row>
      <xdr:rowOff>52880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286"/>
        <a:stretch/>
      </xdr:blipFill>
      <xdr:spPr>
        <a:xfrm>
          <a:off x="8790512" y="5816696"/>
          <a:ext cx="1371725" cy="42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view="pageLayout" topLeftCell="A4" zoomScaleNormal="100" workbookViewId="0">
      <selection activeCell="O13" sqref="O13"/>
    </sheetView>
  </sheetViews>
  <sheetFormatPr baseColWidth="10" defaultRowHeight="14.25" x14ac:dyDescent="0.2"/>
  <cols>
    <col min="1" max="1" width="3.875" bestFit="1" customWidth="1"/>
    <col min="2" max="2" width="7.25" bestFit="1" customWidth="1"/>
    <col min="3" max="4" width="7.25" customWidth="1"/>
    <col min="5" max="8" width="7.75" bestFit="1" customWidth="1"/>
    <col min="9" max="9" width="8.5" bestFit="1" customWidth="1"/>
    <col min="10" max="10" width="7.25" bestFit="1" customWidth="1"/>
    <col min="11" max="14" width="7.75" bestFit="1" customWidth="1"/>
    <col min="15" max="16" width="7.25" bestFit="1" customWidth="1"/>
    <col min="17" max="17" width="7.75" bestFit="1" customWidth="1"/>
    <col min="18" max="18" width="6.75" bestFit="1" customWidth="1"/>
    <col min="19" max="19" width="8.5" bestFit="1" customWidth="1"/>
    <col min="20" max="20" width="7.75" bestFit="1" customWidth="1"/>
  </cols>
  <sheetData>
    <row r="1" spans="1:21" ht="20.25" x14ac:dyDescent="0.3">
      <c r="A1" s="142" t="s">
        <v>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85"/>
      <c r="T1" s="85"/>
    </row>
    <row r="2" spans="1:21" ht="18" x14ac:dyDescent="0.25">
      <c r="A2" s="83"/>
      <c r="B2" s="144" t="s">
        <v>41</v>
      </c>
      <c r="C2" s="144"/>
      <c r="D2" s="144"/>
      <c r="E2" s="144"/>
      <c r="F2" s="144"/>
      <c r="G2" s="144"/>
      <c r="H2" s="144"/>
      <c r="I2" s="83"/>
      <c r="J2" s="143" t="s">
        <v>42</v>
      </c>
      <c r="K2" s="143"/>
      <c r="L2" s="143"/>
      <c r="M2" s="143"/>
      <c r="N2" s="143"/>
      <c r="O2" s="143"/>
      <c r="P2" s="143"/>
      <c r="Q2" s="143"/>
      <c r="R2" s="143"/>
      <c r="S2" s="83"/>
      <c r="T2" s="83"/>
    </row>
    <row r="3" spans="1:21" ht="15" x14ac:dyDescent="0.2">
      <c r="A3" s="7"/>
      <c r="B3" s="16" t="s">
        <v>0</v>
      </c>
      <c r="C3" s="77">
        <v>0.625</v>
      </c>
      <c r="D3" s="77">
        <f>C4</f>
        <v>0.65625</v>
      </c>
      <c r="E3" s="81">
        <f>D4+0.25/24</f>
        <v>0.69791666666666663</v>
      </c>
      <c r="F3" s="81">
        <f>E4</f>
        <v>0.72916666666666663</v>
      </c>
      <c r="G3" s="77">
        <f>F4+0.25/24</f>
        <v>0.77083333333333326</v>
      </c>
      <c r="H3" s="77">
        <f>G4</f>
        <v>0.80208333333333326</v>
      </c>
      <c r="I3" s="3"/>
      <c r="J3" s="16" t="s">
        <v>0</v>
      </c>
      <c r="K3" s="81">
        <v>0.375</v>
      </c>
      <c r="L3" s="81">
        <f>K4</f>
        <v>0.40625</v>
      </c>
      <c r="M3" s="77">
        <f>L4+0.25/24</f>
        <v>0.44791666666666669</v>
      </c>
      <c r="N3" s="77">
        <f>M4</f>
        <v>0.47916666666666669</v>
      </c>
      <c r="O3" s="81">
        <f>N4+0.75/24</f>
        <v>0.54166666666666674</v>
      </c>
      <c r="P3" s="81">
        <f>O4</f>
        <v>0.57291666666666674</v>
      </c>
      <c r="Q3" s="77">
        <f>P4+0.25/24</f>
        <v>0.61458333333333337</v>
      </c>
      <c r="R3" s="77">
        <f>Q4</f>
        <v>0.64583333333333337</v>
      </c>
      <c r="S3" s="2"/>
      <c r="T3" s="2"/>
    </row>
    <row r="4" spans="1:21" ht="15" x14ac:dyDescent="0.2">
      <c r="A4" s="7"/>
      <c r="B4" s="16" t="s">
        <v>1</v>
      </c>
      <c r="C4" s="77">
        <f t="shared" ref="C4:H4" si="0">C3+0.75/24</f>
        <v>0.65625</v>
      </c>
      <c r="D4" s="77">
        <f t="shared" si="0"/>
        <v>0.6875</v>
      </c>
      <c r="E4" s="81">
        <f t="shared" si="0"/>
        <v>0.72916666666666663</v>
      </c>
      <c r="F4" s="81">
        <f t="shared" si="0"/>
        <v>0.76041666666666663</v>
      </c>
      <c r="G4" s="77">
        <f t="shared" si="0"/>
        <v>0.80208333333333326</v>
      </c>
      <c r="H4" s="77">
        <f t="shared" si="0"/>
        <v>0.83333333333333326</v>
      </c>
      <c r="I4" s="3"/>
      <c r="J4" s="16" t="s">
        <v>1</v>
      </c>
      <c r="K4" s="81">
        <f t="shared" ref="K4:R4" si="1">K3+0.75/24</f>
        <v>0.40625</v>
      </c>
      <c r="L4" s="81">
        <f t="shared" si="1"/>
        <v>0.4375</v>
      </c>
      <c r="M4" s="77">
        <f t="shared" si="1"/>
        <v>0.47916666666666669</v>
      </c>
      <c r="N4" s="77">
        <f t="shared" si="1"/>
        <v>0.51041666666666674</v>
      </c>
      <c r="O4" s="81">
        <f t="shared" si="1"/>
        <v>0.57291666666666674</v>
      </c>
      <c r="P4" s="81">
        <f t="shared" si="1"/>
        <v>0.60416666666666674</v>
      </c>
      <c r="Q4" s="77">
        <f t="shared" si="1"/>
        <v>0.64583333333333337</v>
      </c>
      <c r="R4" s="77">
        <f t="shared" si="1"/>
        <v>0.67708333333333337</v>
      </c>
      <c r="S4" s="2"/>
      <c r="T4" s="2"/>
    </row>
    <row r="5" spans="1:21" ht="15" hidden="1" customHeight="1" x14ac:dyDescent="0.2">
      <c r="A5" s="91"/>
      <c r="B5" s="16" t="s">
        <v>2</v>
      </c>
      <c r="C5" s="88">
        <f>(C4-C$3)*24/0.75</f>
        <v>1</v>
      </c>
      <c r="D5" s="88">
        <f>(D4-D$3)*24/0.75</f>
        <v>1</v>
      </c>
      <c r="E5" s="82">
        <f>(E4-E$3)*24/0.75</f>
        <v>1</v>
      </c>
      <c r="F5" s="82">
        <f>(F4-F3)*24/0.75</f>
        <v>1</v>
      </c>
      <c r="G5" s="88">
        <f>(G4-G3)*24/0.75</f>
        <v>1</v>
      </c>
      <c r="H5" s="88">
        <f>(H4-H3)*24/0.75</f>
        <v>1</v>
      </c>
      <c r="I5" s="3"/>
      <c r="J5" s="16" t="s">
        <v>2</v>
      </c>
      <c r="K5" s="82">
        <f>(K4-K$3)*24/0.75</f>
        <v>1</v>
      </c>
      <c r="L5" s="82">
        <f>(L4-L3)*24/0.75</f>
        <v>1</v>
      </c>
      <c r="M5" s="88">
        <f>(M4-M3)*24/0.75</f>
        <v>1</v>
      </c>
      <c r="N5" s="88">
        <f>(N4-N3)*24/0.75</f>
        <v>1.0000000000000018</v>
      </c>
      <c r="O5" s="82">
        <f>(O4-O$3)*24/0.75</f>
        <v>1</v>
      </c>
      <c r="P5" s="82">
        <f>(P4-P3)*24/0.75</f>
        <v>1</v>
      </c>
      <c r="Q5" s="88">
        <f>(Q4-Q3)*24/0.75</f>
        <v>1</v>
      </c>
      <c r="R5" s="88">
        <f>(R4-R3)*24/0.75</f>
        <v>1</v>
      </c>
      <c r="S5" s="2"/>
      <c r="T5" s="2"/>
    </row>
    <row r="6" spans="1:21" ht="15" hidden="1" customHeight="1" x14ac:dyDescent="0.25">
      <c r="A6" s="17"/>
      <c r="B6" s="16" t="s">
        <v>1</v>
      </c>
      <c r="C6" s="89"/>
      <c r="D6" s="89"/>
      <c r="E6" s="16"/>
      <c r="F6" s="16"/>
      <c r="G6" s="80"/>
      <c r="H6" s="80"/>
      <c r="I6" s="3"/>
      <c r="J6" s="16" t="s">
        <v>1</v>
      </c>
      <c r="K6" s="16"/>
      <c r="L6" s="16"/>
      <c r="M6" s="80"/>
      <c r="N6" s="80"/>
      <c r="O6" s="16"/>
      <c r="P6" s="16"/>
      <c r="Q6" s="80"/>
      <c r="R6" s="80"/>
      <c r="S6" s="2"/>
      <c r="T6" s="2"/>
    </row>
    <row r="7" spans="1:21" ht="15" hidden="1" customHeight="1" x14ac:dyDescent="0.25">
      <c r="A7" s="17"/>
      <c r="B7" s="16" t="s">
        <v>2</v>
      </c>
      <c r="C7" s="89"/>
      <c r="D7" s="89"/>
      <c r="E7" s="16"/>
      <c r="F7" s="16"/>
      <c r="G7" s="80"/>
      <c r="H7" s="80"/>
      <c r="I7" s="3"/>
      <c r="J7" s="16" t="s">
        <v>2</v>
      </c>
      <c r="K7" s="16"/>
      <c r="L7" s="16"/>
      <c r="M7" s="80"/>
      <c r="N7" s="80"/>
      <c r="O7" s="16"/>
      <c r="P7" s="16"/>
      <c r="Q7" s="80"/>
      <c r="R7" s="80"/>
      <c r="S7" s="2"/>
      <c r="T7" s="2"/>
    </row>
    <row r="8" spans="1:21" ht="15" x14ac:dyDescent="0.25">
      <c r="A8" s="17" t="s">
        <v>3</v>
      </c>
      <c r="B8" s="18" t="s">
        <v>4</v>
      </c>
      <c r="C8" s="55"/>
      <c r="D8" s="55"/>
      <c r="E8" s="55"/>
      <c r="F8" s="55"/>
      <c r="G8" s="55"/>
      <c r="H8" s="55"/>
      <c r="I8" s="3"/>
      <c r="J8" s="18" t="s">
        <v>4</v>
      </c>
      <c r="K8" s="55"/>
      <c r="L8" s="55"/>
      <c r="M8" s="55"/>
      <c r="N8" s="55"/>
      <c r="O8" s="55"/>
      <c r="P8" s="55"/>
      <c r="Q8" s="55"/>
      <c r="R8" s="55"/>
      <c r="S8" s="2"/>
      <c r="T8" s="2"/>
    </row>
    <row r="9" spans="1:21" x14ac:dyDescent="0.2">
      <c r="A9" s="21">
        <v>35</v>
      </c>
      <c r="B9" s="22">
        <v>42979</v>
      </c>
      <c r="C9" s="25"/>
      <c r="D9" s="145" t="s">
        <v>48</v>
      </c>
      <c r="E9" s="146"/>
      <c r="F9" s="147"/>
      <c r="G9" s="25"/>
      <c r="H9" s="25"/>
      <c r="I9" s="3"/>
      <c r="J9" s="22">
        <v>42980</v>
      </c>
      <c r="K9" s="56" t="s">
        <v>53</v>
      </c>
      <c r="L9" s="56" t="s">
        <v>53</v>
      </c>
      <c r="M9" s="25" t="s">
        <v>53</v>
      </c>
      <c r="N9" s="25" t="s">
        <v>53</v>
      </c>
      <c r="O9" s="56"/>
      <c r="P9" s="56"/>
      <c r="Q9" s="25"/>
      <c r="R9" s="25"/>
      <c r="S9" s="2"/>
      <c r="T9" s="2"/>
      <c r="U9" t="s">
        <v>58</v>
      </c>
    </row>
    <row r="10" spans="1:21" x14ac:dyDescent="0.2">
      <c r="A10" s="21">
        <f>A9+1</f>
        <v>36</v>
      </c>
      <c r="B10" s="22">
        <f>B9+7</f>
        <v>42986</v>
      </c>
      <c r="C10" s="25"/>
      <c r="D10" s="25"/>
      <c r="E10" s="56"/>
      <c r="F10" s="56"/>
      <c r="G10" s="25" t="s">
        <v>29</v>
      </c>
      <c r="H10" s="25" t="s">
        <v>29</v>
      </c>
      <c r="I10" s="3"/>
      <c r="J10" s="22">
        <f>J9+7</f>
        <v>42987</v>
      </c>
      <c r="K10" s="115" t="s">
        <v>32</v>
      </c>
      <c r="L10" s="115" t="s">
        <v>32</v>
      </c>
      <c r="M10" s="116" t="s">
        <v>32</v>
      </c>
      <c r="N10" s="116" t="s">
        <v>32</v>
      </c>
      <c r="O10" s="56" t="s">
        <v>53</v>
      </c>
      <c r="P10" s="56" t="s">
        <v>53</v>
      </c>
      <c r="Q10" s="25" t="s">
        <v>53</v>
      </c>
      <c r="R10" s="25" t="s">
        <v>53</v>
      </c>
      <c r="S10" s="2"/>
      <c r="T10" s="2"/>
      <c r="U10" t="s">
        <v>47</v>
      </c>
    </row>
    <row r="11" spans="1:21" x14ac:dyDescent="0.2">
      <c r="A11" s="21">
        <f t="shared" ref="A11:A30" si="2">A10+1</f>
        <v>37</v>
      </c>
      <c r="B11" s="22">
        <f t="shared" ref="B11:B30" si="3">B10+7</f>
        <v>42993</v>
      </c>
      <c r="C11" s="25"/>
      <c r="D11" s="25"/>
      <c r="E11" s="56"/>
      <c r="F11" s="56"/>
      <c r="G11" s="25"/>
      <c r="H11" s="25"/>
      <c r="I11" s="3"/>
      <c r="J11" s="22">
        <f t="shared" ref="J11:J30" si="4">J10+7</f>
        <v>42994</v>
      </c>
      <c r="K11" s="56"/>
      <c r="L11" s="56"/>
      <c r="M11" s="25"/>
      <c r="N11" s="25"/>
      <c r="O11" s="56"/>
      <c r="P11" s="56"/>
      <c r="Q11" s="25"/>
      <c r="R11" s="25"/>
      <c r="S11" s="2"/>
      <c r="T11" s="2"/>
    </row>
    <row r="12" spans="1:21" x14ac:dyDescent="0.2">
      <c r="A12" s="21">
        <f t="shared" si="2"/>
        <v>38</v>
      </c>
      <c r="B12" s="22">
        <f t="shared" si="3"/>
        <v>43000</v>
      </c>
      <c r="C12" s="25"/>
      <c r="D12" s="84" t="s">
        <v>36</v>
      </c>
      <c r="E12" s="56" t="s">
        <v>36</v>
      </c>
      <c r="F12" s="56" t="s">
        <v>36</v>
      </c>
      <c r="G12" s="25" t="s">
        <v>29</v>
      </c>
      <c r="H12" s="25" t="s">
        <v>29</v>
      </c>
      <c r="I12" s="3"/>
      <c r="J12" s="22">
        <f t="shared" si="4"/>
        <v>43001</v>
      </c>
      <c r="K12" s="117" t="s">
        <v>32</v>
      </c>
      <c r="L12" s="117" t="s">
        <v>32</v>
      </c>
      <c r="M12" s="118" t="s">
        <v>32</v>
      </c>
      <c r="N12" s="118" t="s">
        <v>32</v>
      </c>
      <c r="O12" s="56" t="s">
        <v>53</v>
      </c>
      <c r="P12" s="56" t="s">
        <v>53</v>
      </c>
      <c r="Q12" s="25" t="s">
        <v>53</v>
      </c>
      <c r="R12" s="25" t="s">
        <v>53</v>
      </c>
      <c r="S12" s="2"/>
      <c r="T12" s="2"/>
    </row>
    <row r="13" spans="1:21" x14ac:dyDescent="0.2">
      <c r="A13" s="21">
        <f t="shared" si="2"/>
        <v>39</v>
      </c>
      <c r="B13" s="22">
        <f t="shared" si="3"/>
        <v>43007</v>
      </c>
      <c r="C13" s="25"/>
      <c r="D13" s="25"/>
      <c r="E13" s="56"/>
      <c r="F13" s="56"/>
      <c r="G13" s="25"/>
      <c r="H13" s="25"/>
      <c r="I13" s="3"/>
      <c r="J13" s="22">
        <f t="shared" si="4"/>
        <v>43008</v>
      </c>
      <c r="K13" s="56"/>
      <c r="L13" s="56"/>
      <c r="M13" s="25"/>
      <c r="N13" s="25"/>
      <c r="O13" s="56"/>
      <c r="P13" s="56"/>
      <c r="Q13" s="25"/>
      <c r="R13" s="25"/>
      <c r="S13" s="2"/>
      <c r="T13" s="2"/>
    </row>
    <row r="14" spans="1:21" x14ac:dyDescent="0.2">
      <c r="A14" s="21">
        <f t="shared" si="2"/>
        <v>40</v>
      </c>
      <c r="B14" s="22">
        <f t="shared" si="3"/>
        <v>43014</v>
      </c>
      <c r="C14" s="25" t="s">
        <v>29</v>
      </c>
      <c r="D14" s="25" t="s">
        <v>29</v>
      </c>
      <c r="E14" s="56" t="s">
        <v>28</v>
      </c>
      <c r="F14" s="56" t="s">
        <v>28</v>
      </c>
      <c r="G14" s="25" t="s">
        <v>28</v>
      </c>
      <c r="H14" s="25" t="s">
        <v>28</v>
      </c>
      <c r="I14" s="3"/>
      <c r="J14" s="22">
        <f t="shared" si="4"/>
        <v>43015</v>
      </c>
      <c r="K14" s="56" t="s">
        <v>28</v>
      </c>
      <c r="L14" s="56" t="s">
        <v>28</v>
      </c>
      <c r="M14" s="25" t="s">
        <v>28</v>
      </c>
      <c r="N14" s="25" t="s">
        <v>28</v>
      </c>
      <c r="O14" s="56" t="s">
        <v>53</v>
      </c>
      <c r="P14" s="56" t="s">
        <v>53</v>
      </c>
      <c r="Q14" s="25" t="s">
        <v>53</v>
      </c>
      <c r="R14" s="25" t="s">
        <v>53</v>
      </c>
      <c r="S14" s="2"/>
      <c r="T14" s="2"/>
    </row>
    <row r="15" spans="1:21" x14ac:dyDescent="0.2">
      <c r="A15" s="21">
        <f t="shared" si="2"/>
        <v>41</v>
      </c>
      <c r="B15" s="22">
        <f t="shared" si="3"/>
        <v>43021</v>
      </c>
      <c r="C15" s="25"/>
      <c r="D15" s="25"/>
      <c r="E15" s="56"/>
      <c r="F15" s="56"/>
      <c r="G15" s="25"/>
      <c r="H15" s="25"/>
      <c r="I15" s="3"/>
      <c r="J15" s="22">
        <f t="shared" si="4"/>
        <v>43022</v>
      </c>
      <c r="K15" s="56"/>
      <c r="L15" s="56"/>
      <c r="M15" s="25"/>
      <c r="N15" s="25"/>
      <c r="O15" s="56"/>
      <c r="P15" s="56"/>
      <c r="Q15" s="25"/>
      <c r="R15" s="25"/>
      <c r="S15" s="2"/>
      <c r="T15" s="2"/>
      <c r="U15" s="2" t="s">
        <v>43</v>
      </c>
    </row>
    <row r="16" spans="1:21" x14ac:dyDescent="0.2">
      <c r="A16" s="21">
        <f t="shared" si="2"/>
        <v>42</v>
      </c>
      <c r="B16" s="22">
        <f t="shared" si="3"/>
        <v>43028</v>
      </c>
      <c r="C16" s="25" t="s">
        <v>36</v>
      </c>
      <c r="D16" s="25" t="s">
        <v>36</v>
      </c>
      <c r="E16" s="56" t="s">
        <v>28</v>
      </c>
      <c r="F16" s="56" t="s">
        <v>28</v>
      </c>
      <c r="G16" s="25" t="s">
        <v>28</v>
      </c>
      <c r="H16" s="25" t="s">
        <v>28</v>
      </c>
      <c r="I16" s="3"/>
      <c r="J16" s="22">
        <f t="shared" si="4"/>
        <v>43029</v>
      </c>
      <c r="K16" s="56" t="s">
        <v>28</v>
      </c>
      <c r="L16" s="56" t="s">
        <v>28</v>
      </c>
      <c r="M16" s="25" t="s">
        <v>28</v>
      </c>
      <c r="N16" s="25" t="s">
        <v>28</v>
      </c>
      <c r="O16" s="117" t="s">
        <v>32</v>
      </c>
      <c r="P16" s="117" t="s">
        <v>32</v>
      </c>
      <c r="Q16" s="118" t="s">
        <v>32</v>
      </c>
      <c r="R16" s="118" t="s">
        <v>32</v>
      </c>
      <c r="S16" s="2"/>
      <c r="T16" s="2"/>
    </row>
    <row r="17" spans="1:21" x14ac:dyDescent="0.2">
      <c r="A17" s="21">
        <f t="shared" si="2"/>
        <v>43</v>
      </c>
      <c r="B17" s="76">
        <f t="shared" si="3"/>
        <v>43035</v>
      </c>
      <c r="C17" s="25" t="s">
        <v>29</v>
      </c>
      <c r="D17" s="25" t="s">
        <v>29</v>
      </c>
      <c r="E17" s="56" t="s">
        <v>28</v>
      </c>
      <c r="F17" s="56" t="s">
        <v>28</v>
      </c>
      <c r="G17" s="25" t="s">
        <v>28</v>
      </c>
      <c r="H17" s="25" t="s">
        <v>28</v>
      </c>
      <c r="I17" s="3"/>
      <c r="J17" s="76">
        <f t="shared" si="4"/>
        <v>43036</v>
      </c>
      <c r="K17" s="56" t="s">
        <v>28</v>
      </c>
      <c r="L17" s="56" t="s">
        <v>28</v>
      </c>
      <c r="M17" s="25" t="s">
        <v>28</v>
      </c>
      <c r="N17" s="25" t="s">
        <v>28</v>
      </c>
      <c r="O17" s="115" t="s">
        <v>32</v>
      </c>
      <c r="P17" s="115" t="s">
        <v>32</v>
      </c>
      <c r="Q17" s="116" t="s">
        <v>32</v>
      </c>
      <c r="R17" s="116" t="s">
        <v>32</v>
      </c>
      <c r="S17" s="2"/>
      <c r="T17" s="2"/>
    </row>
    <row r="18" spans="1:21" x14ac:dyDescent="0.2">
      <c r="A18" s="21">
        <f t="shared" si="2"/>
        <v>44</v>
      </c>
      <c r="B18" s="76">
        <f t="shared" si="3"/>
        <v>43042</v>
      </c>
      <c r="C18" s="25"/>
      <c r="D18" s="25"/>
      <c r="E18" s="56"/>
      <c r="F18" s="56"/>
      <c r="G18" s="25"/>
      <c r="H18" s="25"/>
      <c r="I18" s="3"/>
      <c r="J18" s="76">
        <f t="shared" si="4"/>
        <v>43043</v>
      </c>
      <c r="K18" s="56"/>
      <c r="L18" s="56"/>
      <c r="M18" s="25"/>
      <c r="N18" s="25"/>
      <c r="O18" s="56"/>
      <c r="P18" s="56"/>
      <c r="Q18" s="25"/>
      <c r="R18" s="25"/>
      <c r="S18" s="2"/>
      <c r="T18" s="2"/>
    </row>
    <row r="19" spans="1:21" x14ac:dyDescent="0.2">
      <c r="A19" s="21">
        <f t="shared" si="2"/>
        <v>45</v>
      </c>
      <c r="B19" s="22">
        <f t="shared" si="3"/>
        <v>43049</v>
      </c>
      <c r="C19" s="25"/>
      <c r="D19" s="25"/>
      <c r="E19" s="56" t="s">
        <v>28</v>
      </c>
      <c r="F19" s="56" t="s">
        <v>28</v>
      </c>
      <c r="G19" s="25" t="s">
        <v>28</v>
      </c>
      <c r="H19" s="25" t="s">
        <v>28</v>
      </c>
      <c r="I19" s="3"/>
      <c r="J19" s="22">
        <f t="shared" si="4"/>
        <v>43050</v>
      </c>
      <c r="K19" s="56" t="s">
        <v>28</v>
      </c>
      <c r="L19" s="56" t="s">
        <v>28</v>
      </c>
      <c r="M19" s="25" t="s">
        <v>28</v>
      </c>
      <c r="N19" s="25" t="s">
        <v>28</v>
      </c>
      <c r="O19" s="56" t="s">
        <v>53</v>
      </c>
      <c r="P19" s="56" t="s">
        <v>53</v>
      </c>
      <c r="Q19" s="25" t="s">
        <v>53</v>
      </c>
      <c r="R19" s="25" t="s">
        <v>53</v>
      </c>
      <c r="S19" s="2"/>
      <c r="T19" s="2"/>
    </row>
    <row r="20" spans="1:21" x14ac:dyDescent="0.2">
      <c r="A20" s="21">
        <f t="shared" si="2"/>
        <v>46</v>
      </c>
      <c r="B20" s="22">
        <f t="shared" si="3"/>
        <v>43056</v>
      </c>
      <c r="C20" s="25"/>
      <c r="D20" s="84" t="s">
        <v>36</v>
      </c>
      <c r="E20" s="56" t="s">
        <v>36</v>
      </c>
      <c r="F20" s="56" t="s">
        <v>36</v>
      </c>
      <c r="G20" s="25" t="s">
        <v>29</v>
      </c>
      <c r="H20" s="25" t="s">
        <v>29</v>
      </c>
      <c r="I20" s="3"/>
      <c r="J20" s="22">
        <f t="shared" si="4"/>
        <v>43057</v>
      </c>
      <c r="K20" s="115" t="s">
        <v>32</v>
      </c>
      <c r="L20" s="115" t="s">
        <v>32</v>
      </c>
      <c r="M20" s="116" t="s">
        <v>32</v>
      </c>
      <c r="N20" s="116" t="s">
        <v>32</v>
      </c>
      <c r="O20" s="117" t="s">
        <v>32</v>
      </c>
      <c r="P20" s="117" t="s">
        <v>32</v>
      </c>
      <c r="Q20" s="118" t="s">
        <v>32</v>
      </c>
      <c r="R20" s="118" t="s">
        <v>32</v>
      </c>
      <c r="S20" s="2"/>
      <c r="T20" s="2"/>
      <c r="U20" t="s">
        <v>43</v>
      </c>
    </row>
    <row r="21" spans="1:21" x14ac:dyDescent="0.2">
      <c r="A21" s="21">
        <f t="shared" si="2"/>
        <v>47</v>
      </c>
      <c r="B21" s="22">
        <f t="shared" si="3"/>
        <v>43063</v>
      </c>
      <c r="C21" s="25"/>
      <c r="D21" s="25"/>
      <c r="E21" s="56" t="s">
        <v>28</v>
      </c>
      <c r="F21" s="56" t="s">
        <v>28</v>
      </c>
      <c r="G21" s="25" t="s">
        <v>28</v>
      </c>
      <c r="H21" s="25" t="s">
        <v>28</v>
      </c>
      <c r="I21" s="3"/>
      <c r="J21" s="22">
        <f t="shared" si="4"/>
        <v>43064</v>
      </c>
      <c r="K21" s="56" t="s">
        <v>28</v>
      </c>
      <c r="L21" s="56" t="s">
        <v>28</v>
      </c>
      <c r="M21" s="25" t="s">
        <v>28</v>
      </c>
      <c r="N21" s="25" t="s">
        <v>28</v>
      </c>
      <c r="O21" s="56" t="s">
        <v>53</v>
      </c>
      <c r="P21" s="56" t="s">
        <v>53</v>
      </c>
      <c r="Q21" s="25" t="s">
        <v>53</v>
      </c>
      <c r="R21" s="25" t="s">
        <v>53</v>
      </c>
      <c r="S21" s="2"/>
      <c r="T21" s="2"/>
    </row>
    <row r="22" spans="1:21" x14ac:dyDescent="0.2">
      <c r="A22" s="21">
        <f t="shared" si="2"/>
        <v>48</v>
      </c>
      <c r="B22" s="22">
        <f t="shared" si="3"/>
        <v>43070</v>
      </c>
      <c r="C22" s="25" t="s">
        <v>29</v>
      </c>
      <c r="D22" s="25" t="s">
        <v>29</v>
      </c>
      <c r="E22" s="56" t="s">
        <v>28</v>
      </c>
      <c r="F22" s="56" t="s">
        <v>28</v>
      </c>
      <c r="G22" s="25" t="s">
        <v>28</v>
      </c>
      <c r="H22" s="25" t="s">
        <v>28</v>
      </c>
      <c r="I22" s="3"/>
      <c r="J22" s="22">
        <f t="shared" si="4"/>
        <v>43071</v>
      </c>
      <c r="K22" s="56" t="s">
        <v>28</v>
      </c>
      <c r="L22" s="56" t="s">
        <v>28</v>
      </c>
      <c r="M22" s="25" t="s">
        <v>28</v>
      </c>
      <c r="N22" s="25" t="s">
        <v>28</v>
      </c>
      <c r="O22" s="115" t="s">
        <v>32</v>
      </c>
      <c r="P22" s="115" t="s">
        <v>32</v>
      </c>
      <c r="Q22" s="116" t="s">
        <v>32</v>
      </c>
      <c r="R22" s="116" t="s">
        <v>32</v>
      </c>
      <c r="S22" s="2"/>
      <c r="T22" s="2"/>
    </row>
    <row r="23" spans="1:21" x14ac:dyDescent="0.2">
      <c r="A23" s="21">
        <f t="shared" si="2"/>
        <v>49</v>
      </c>
      <c r="B23" s="22">
        <f t="shared" si="3"/>
        <v>43077</v>
      </c>
      <c r="C23" s="25"/>
      <c r="D23" s="25"/>
      <c r="E23" s="56" t="s">
        <v>28</v>
      </c>
      <c r="F23" s="56" t="s">
        <v>28</v>
      </c>
      <c r="G23" s="25" t="s">
        <v>28</v>
      </c>
      <c r="H23" s="25" t="s">
        <v>28</v>
      </c>
      <c r="I23" s="3"/>
      <c r="J23" s="22">
        <f t="shared" si="4"/>
        <v>43078</v>
      </c>
      <c r="K23" s="56" t="s">
        <v>28</v>
      </c>
      <c r="L23" s="56" t="s">
        <v>28</v>
      </c>
      <c r="M23" s="25" t="s">
        <v>28</v>
      </c>
      <c r="N23" s="25" t="s">
        <v>28</v>
      </c>
      <c r="O23" s="117" t="s">
        <v>32</v>
      </c>
      <c r="P23" s="117" t="s">
        <v>32</v>
      </c>
      <c r="Q23" s="118" t="s">
        <v>32</v>
      </c>
      <c r="R23" s="118" t="s">
        <v>32</v>
      </c>
      <c r="S23" s="2"/>
      <c r="T23" s="2"/>
    </row>
    <row r="24" spans="1:21" x14ac:dyDescent="0.2">
      <c r="A24" s="21">
        <f t="shared" si="2"/>
        <v>50</v>
      </c>
      <c r="B24" s="22">
        <f t="shared" si="3"/>
        <v>43084</v>
      </c>
      <c r="C24" s="25"/>
      <c r="D24" s="84"/>
      <c r="E24" s="56" t="s">
        <v>29</v>
      </c>
      <c r="F24" s="56" t="s">
        <v>29</v>
      </c>
      <c r="G24" s="25" t="s">
        <v>36</v>
      </c>
      <c r="H24" s="25" t="s">
        <v>36</v>
      </c>
      <c r="I24" s="3"/>
      <c r="J24" s="22">
        <f t="shared" si="4"/>
        <v>43085</v>
      </c>
      <c r="K24" s="148" t="s">
        <v>54</v>
      </c>
      <c r="L24" s="149"/>
      <c r="M24" s="25"/>
      <c r="N24" s="25" t="s">
        <v>53</v>
      </c>
      <c r="O24" s="56" t="s">
        <v>53</v>
      </c>
      <c r="P24" s="56" t="s">
        <v>53</v>
      </c>
      <c r="Q24" s="25" t="s">
        <v>53</v>
      </c>
      <c r="R24" s="25"/>
      <c r="S24" s="2"/>
      <c r="T24" s="2"/>
    </row>
    <row r="25" spans="1:21" x14ac:dyDescent="0.2">
      <c r="A25" s="21">
        <f t="shared" si="2"/>
        <v>51</v>
      </c>
      <c r="B25" s="22">
        <f t="shared" si="3"/>
        <v>43091</v>
      </c>
      <c r="C25" s="25"/>
      <c r="D25" s="25"/>
      <c r="E25" s="56"/>
      <c r="F25" s="56"/>
      <c r="G25" s="25"/>
      <c r="H25" s="25"/>
      <c r="I25" s="3"/>
      <c r="J25" s="22">
        <f t="shared" si="4"/>
        <v>43092</v>
      </c>
      <c r="K25" s="56"/>
      <c r="L25" s="56"/>
      <c r="M25" s="25"/>
      <c r="N25" s="25"/>
      <c r="O25" s="56"/>
      <c r="P25" s="56"/>
      <c r="Q25" s="25"/>
      <c r="R25" s="25"/>
      <c r="S25" s="2"/>
      <c r="T25" s="2"/>
    </row>
    <row r="26" spans="1:21" x14ac:dyDescent="0.2">
      <c r="A26" s="92">
        <f t="shared" si="2"/>
        <v>52</v>
      </c>
      <c r="B26" s="76">
        <f t="shared" si="3"/>
        <v>43098</v>
      </c>
      <c r="C26" s="25"/>
      <c r="D26" s="25"/>
      <c r="E26" s="56"/>
      <c r="F26" s="56"/>
      <c r="G26" s="25"/>
      <c r="H26" s="25"/>
      <c r="I26" s="3"/>
      <c r="J26" s="76">
        <f t="shared" si="4"/>
        <v>43099</v>
      </c>
      <c r="K26" s="56"/>
      <c r="L26" s="56"/>
      <c r="M26" s="25"/>
      <c r="N26" s="25"/>
      <c r="O26" s="56"/>
      <c r="P26" s="56"/>
      <c r="Q26" s="25"/>
      <c r="R26" s="25"/>
      <c r="S26" s="2"/>
      <c r="T26" s="2"/>
    </row>
    <row r="27" spans="1:21" x14ac:dyDescent="0.2">
      <c r="A27" s="21">
        <v>1</v>
      </c>
      <c r="B27" s="76">
        <f t="shared" si="3"/>
        <v>43105</v>
      </c>
      <c r="C27" s="25"/>
      <c r="D27" s="25"/>
      <c r="E27" s="97"/>
      <c r="F27" s="97"/>
      <c r="G27" s="84"/>
      <c r="H27" s="84"/>
      <c r="I27" s="3"/>
      <c r="J27" s="76">
        <f t="shared" si="4"/>
        <v>43106</v>
      </c>
      <c r="K27" s="56"/>
      <c r="L27" s="56"/>
      <c r="M27" s="25"/>
      <c r="N27" s="25"/>
      <c r="O27" s="56"/>
      <c r="P27" s="56"/>
      <c r="Q27" s="25"/>
      <c r="R27" s="25"/>
      <c r="S27" s="2"/>
      <c r="T27" s="2"/>
    </row>
    <row r="28" spans="1:21" x14ac:dyDescent="0.2">
      <c r="A28" s="21">
        <f t="shared" si="2"/>
        <v>2</v>
      </c>
      <c r="B28" s="22">
        <f t="shared" si="3"/>
        <v>43112</v>
      </c>
      <c r="C28" s="99" t="s">
        <v>29</v>
      </c>
      <c r="D28" s="99" t="s">
        <v>29</v>
      </c>
      <c r="E28" s="56" t="s">
        <v>28</v>
      </c>
      <c r="F28" s="56" t="s">
        <v>28</v>
      </c>
      <c r="G28" s="25" t="s">
        <v>28</v>
      </c>
      <c r="H28" s="25" t="s">
        <v>28</v>
      </c>
      <c r="I28" s="3"/>
      <c r="J28" s="22">
        <f t="shared" si="4"/>
        <v>43113</v>
      </c>
      <c r="K28" s="56" t="s">
        <v>28</v>
      </c>
      <c r="L28" s="56" t="s">
        <v>28</v>
      </c>
      <c r="M28" s="25" t="s">
        <v>28</v>
      </c>
      <c r="N28" s="25" t="s">
        <v>28</v>
      </c>
      <c r="O28" s="98" t="s">
        <v>36</v>
      </c>
      <c r="P28" s="98" t="s">
        <v>36</v>
      </c>
      <c r="Q28" s="25" t="s">
        <v>53</v>
      </c>
      <c r="R28" s="25" t="s">
        <v>53</v>
      </c>
      <c r="S28" s="2"/>
      <c r="T28" s="2"/>
    </row>
    <row r="29" spans="1:21" x14ac:dyDescent="0.2">
      <c r="A29" s="21">
        <f t="shared" si="2"/>
        <v>3</v>
      </c>
      <c r="B29" s="22">
        <f t="shared" si="3"/>
        <v>43119</v>
      </c>
      <c r="C29" s="78"/>
      <c r="D29" s="78"/>
      <c r="E29" s="140" t="s">
        <v>46</v>
      </c>
      <c r="F29" s="140"/>
      <c r="G29" s="79"/>
      <c r="H29" s="79"/>
      <c r="I29" s="3"/>
      <c r="J29" s="22">
        <f t="shared" si="4"/>
        <v>43120</v>
      </c>
      <c r="K29" s="141" t="s">
        <v>44</v>
      </c>
      <c r="L29" s="141"/>
      <c r="M29" s="25"/>
      <c r="N29" s="25"/>
      <c r="O29" s="56"/>
      <c r="P29" s="56"/>
      <c r="Q29" s="25"/>
      <c r="R29" s="25"/>
      <c r="S29" s="2"/>
      <c r="T29" s="2"/>
    </row>
    <row r="30" spans="1:21" x14ac:dyDescent="0.2">
      <c r="A30" s="21">
        <f t="shared" si="2"/>
        <v>4</v>
      </c>
      <c r="B30" s="22">
        <f t="shared" si="3"/>
        <v>43126</v>
      </c>
      <c r="C30" s="90"/>
      <c r="D30" s="90"/>
      <c r="E30" s="148" t="s">
        <v>59</v>
      </c>
      <c r="F30" s="150"/>
      <c r="G30" s="150"/>
      <c r="H30" s="149"/>
      <c r="I30" s="3"/>
      <c r="J30" s="22">
        <f t="shared" si="4"/>
        <v>43127</v>
      </c>
      <c r="K30" s="141" t="s">
        <v>45</v>
      </c>
      <c r="L30" s="141"/>
      <c r="M30" s="141"/>
      <c r="N30" s="141"/>
      <c r="O30" s="56"/>
      <c r="P30" s="56"/>
      <c r="Q30" s="25"/>
      <c r="R30" s="25"/>
      <c r="S30" s="2"/>
      <c r="T30" s="2"/>
    </row>
    <row r="31" spans="1:21" x14ac:dyDescent="0.2">
      <c r="S31" s="2"/>
      <c r="T31" s="2"/>
    </row>
    <row r="32" spans="1:21" x14ac:dyDescent="0.2">
      <c r="A32" s="94"/>
      <c r="B32" s="95"/>
      <c r="C32" s="96" t="s">
        <v>27</v>
      </c>
      <c r="D32" s="96"/>
      <c r="S32" s="2"/>
      <c r="T32" s="2"/>
    </row>
    <row r="33" spans="1:20" x14ac:dyDescent="0.2">
      <c r="B33" s="93"/>
      <c r="S33" s="2"/>
      <c r="T33" s="2"/>
    </row>
    <row r="34" spans="1:20" ht="15.75" x14ac:dyDescent="0.25">
      <c r="A34" s="139" t="s">
        <v>33</v>
      </c>
      <c r="B34" s="139"/>
      <c r="C34" s="86">
        <f t="shared" ref="C34:H34" si="5">COUNTIF(C$9:C$30,"1. Sem")*C$5</f>
        <v>0</v>
      </c>
      <c r="D34" s="86">
        <f t="shared" si="5"/>
        <v>0</v>
      </c>
      <c r="E34" s="86">
        <f t="shared" si="5"/>
        <v>0</v>
      </c>
      <c r="F34" s="86">
        <f t="shared" si="5"/>
        <v>0</v>
      </c>
      <c r="G34" s="86">
        <f t="shared" si="5"/>
        <v>0</v>
      </c>
      <c r="H34" s="86">
        <f t="shared" si="5"/>
        <v>0</v>
      </c>
      <c r="I34" s="71">
        <f>SUM(C34:H34)</f>
        <v>0</v>
      </c>
      <c r="J34" s="3"/>
      <c r="K34" s="86">
        <f t="shared" ref="K34:R34" si="6">COUNTIF(K$9:K$30,"1. Sem")*K$5</f>
        <v>3</v>
      </c>
      <c r="L34" s="86">
        <f t="shared" si="6"/>
        <v>3</v>
      </c>
      <c r="M34" s="86">
        <f t="shared" si="6"/>
        <v>3</v>
      </c>
      <c r="N34" s="86">
        <f t="shared" si="6"/>
        <v>3.0000000000000053</v>
      </c>
      <c r="O34" s="86">
        <f t="shared" si="6"/>
        <v>5</v>
      </c>
      <c r="P34" s="86">
        <f t="shared" si="6"/>
        <v>5</v>
      </c>
      <c r="Q34" s="86">
        <f t="shared" si="6"/>
        <v>5</v>
      </c>
      <c r="R34" s="86">
        <f t="shared" si="6"/>
        <v>5</v>
      </c>
      <c r="S34" s="71">
        <f>SUM(K34:R34)+Vorlesungsplan!I34</f>
        <v>32.000000000000007</v>
      </c>
      <c r="T34" s="87">
        <f>16*2</f>
        <v>32</v>
      </c>
    </row>
    <row r="35" spans="1:20" ht="15.75" x14ac:dyDescent="0.25">
      <c r="A35" s="139" t="s">
        <v>28</v>
      </c>
      <c r="B35" s="139"/>
      <c r="C35" s="86">
        <f t="shared" ref="C35:H35" si="7">COUNTIF(C$9:C$30,"IT")*C$5</f>
        <v>0</v>
      </c>
      <c r="D35" s="86">
        <f t="shared" si="7"/>
        <v>0</v>
      </c>
      <c r="E35" s="86">
        <f t="shared" si="7"/>
        <v>8</v>
      </c>
      <c r="F35" s="86">
        <f t="shared" si="7"/>
        <v>8</v>
      </c>
      <c r="G35" s="86">
        <f t="shared" si="7"/>
        <v>8</v>
      </c>
      <c r="H35" s="86">
        <f t="shared" si="7"/>
        <v>8</v>
      </c>
      <c r="I35" s="71">
        <f>SUM(C35:H35)</f>
        <v>32</v>
      </c>
      <c r="J35" s="3"/>
      <c r="K35" s="86">
        <f t="shared" ref="K35:R35" si="8">COUNTIF(K$9:K$30,"IT")*K$5</f>
        <v>8</v>
      </c>
      <c r="L35" s="86">
        <f t="shared" si="8"/>
        <v>8</v>
      </c>
      <c r="M35" s="86">
        <f t="shared" si="8"/>
        <v>8</v>
      </c>
      <c r="N35" s="86">
        <f t="shared" si="8"/>
        <v>8.0000000000000142</v>
      </c>
      <c r="O35" s="86">
        <f t="shared" si="8"/>
        <v>0</v>
      </c>
      <c r="P35" s="86">
        <f t="shared" si="8"/>
        <v>0</v>
      </c>
      <c r="Q35" s="86">
        <f t="shared" si="8"/>
        <v>0</v>
      </c>
      <c r="R35" s="86">
        <f t="shared" si="8"/>
        <v>0</v>
      </c>
      <c r="S35" s="71">
        <f>SUM(K35:R35)+Vorlesungsplan!I35</f>
        <v>64.000000000000014</v>
      </c>
      <c r="T35" s="87">
        <f>16*4</f>
        <v>64</v>
      </c>
    </row>
    <row r="36" spans="1:20" ht="15.75" x14ac:dyDescent="0.25">
      <c r="A36" s="139" t="s">
        <v>29</v>
      </c>
      <c r="B36" s="139"/>
      <c r="C36" s="86">
        <f t="shared" ref="C36:H36" si="9">COUNTIF(C$9:C$30,"ET")*C$5</f>
        <v>4</v>
      </c>
      <c r="D36" s="86">
        <f t="shared" si="9"/>
        <v>4</v>
      </c>
      <c r="E36" s="86">
        <f t="shared" si="9"/>
        <v>1</v>
      </c>
      <c r="F36" s="86">
        <f t="shared" si="9"/>
        <v>1</v>
      </c>
      <c r="G36" s="86">
        <f t="shared" si="9"/>
        <v>3</v>
      </c>
      <c r="H36" s="86">
        <f t="shared" si="9"/>
        <v>3</v>
      </c>
      <c r="I36" s="71">
        <f>SUM(C36:H36)</f>
        <v>16</v>
      </c>
      <c r="J36" s="3"/>
      <c r="K36" s="86">
        <f t="shared" ref="K36:R36" si="10">COUNTIF(K$9:K$30,"ET")*K$5</f>
        <v>0</v>
      </c>
      <c r="L36" s="86">
        <f t="shared" si="10"/>
        <v>0</v>
      </c>
      <c r="M36" s="86">
        <f t="shared" si="10"/>
        <v>0</v>
      </c>
      <c r="N36" s="86">
        <f t="shared" si="10"/>
        <v>0</v>
      </c>
      <c r="O36" s="86">
        <f t="shared" si="10"/>
        <v>0</v>
      </c>
      <c r="P36" s="86">
        <f t="shared" si="10"/>
        <v>0</v>
      </c>
      <c r="Q36" s="86">
        <f t="shared" si="10"/>
        <v>0</v>
      </c>
      <c r="R36" s="86">
        <f t="shared" si="10"/>
        <v>0</v>
      </c>
      <c r="S36" s="71">
        <f>SUM(K36:R36)+Vorlesungsplan!I36</f>
        <v>16</v>
      </c>
      <c r="T36" s="87">
        <f>16*2/2</f>
        <v>16</v>
      </c>
    </row>
    <row r="37" spans="1:20" ht="15.75" x14ac:dyDescent="0.25">
      <c r="A37" s="139" t="s">
        <v>34</v>
      </c>
      <c r="B37" s="139"/>
      <c r="C37" s="86">
        <f t="shared" ref="C37:H37" si="11">COUNTIF(C$9:C$30,"Mathe 1")*C$5</f>
        <v>1</v>
      </c>
      <c r="D37" s="86">
        <f t="shared" si="11"/>
        <v>3</v>
      </c>
      <c r="E37" s="86">
        <f t="shared" si="11"/>
        <v>2</v>
      </c>
      <c r="F37" s="86">
        <f t="shared" si="11"/>
        <v>2</v>
      </c>
      <c r="G37" s="86">
        <f t="shared" si="11"/>
        <v>1</v>
      </c>
      <c r="H37" s="86">
        <f t="shared" si="11"/>
        <v>1</v>
      </c>
      <c r="I37" s="71">
        <f>SUM(C37:H37)</f>
        <v>10</v>
      </c>
      <c r="J37" s="3"/>
      <c r="K37" s="86">
        <f>COUNTIF(K$9:K$30,"Mathe 1")*K$5</f>
        <v>0</v>
      </c>
      <c r="L37" s="86">
        <f t="shared" ref="L37:R37" si="12">COUNTIF(L$9:L$30,"Mathe 1")*L$5</f>
        <v>0</v>
      </c>
      <c r="M37" s="86">
        <f t="shared" si="12"/>
        <v>0</v>
      </c>
      <c r="N37" s="86">
        <f t="shared" si="12"/>
        <v>0</v>
      </c>
      <c r="O37" s="86">
        <f t="shared" si="12"/>
        <v>1</v>
      </c>
      <c r="P37" s="86">
        <f t="shared" si="12"/>
        <v>1</v>
      </c>
      <c r="Q37" s="86">
        <f t="shared" si="12"/>
        <v>0</v>
      </c>
      <c r="R37" s="86">
        <f t="shared" si="12"/>
        <v>0</v>
      </c>
      <c r="S37" s="71">
        <f>SUM(K37:R37)+Vorlesungsplan!I37</f>
        <v>12</v>
      </c>
      <c r="T37" s="87">
        <f>16*0.75</f>
        <v>12</v>
      </c>
    </row>
    <row r="38" spans="1:20" ht="15.75" x14ac:dyDescent="0.25">
      <c r="A38" s="138" t="s">
        <v>53</v>
      </c>
      <c r="B38" s="138"/>
      <c r="C38" s="86">
        <f>COUNTIF(C$9:C$30,"Sani 1")*C$5</f>
        <v>0</v>
      </c>
      <c r="D38" s="86">
        <f t="shared" ref="D38:H38" si="13">COUNTIF(D$9:D$30,"Sani 1")*D$5</f>
        <v>0</v>
      </c>
      <c r="E38" s="86">
        <f t="shared" si="13"/>
        <v>0</v>
      </c>
      <c r="F38" s="86">
        <f t="shared" si="13"/>
        <v>0</v>
      </c>
      <c r="G38" s="86">
        <f t="shared" si="13"/>
        <v>0</v>
      </c>
      <c r="H38" s="86">
        <f t="shared" si="13"/>
        <v>0</v>
      </c>
      <c r="I38" s="71">
        <f>SUM(C38:H38)</f>
        <v>0</v>
      </c>
      <c r="K38" s="86">
        <f>COUNTIF(K$9:K$30,"Sani 1")*K$5</f>
        <v>1</v>
      </c>
      <c r="L38" s="86">
        <f t="shared" ref="L38:P38" si="14">COUNTIF(L$9:L$30,"Sani 1")*L$5</f>
        <v>1</v>
      </c>
      <c r="M38" s="86">
        <f t="shared" si="14"/>
        <v>1</v>
      </c>
      <c r="N38" s="86">
        <f t="shared" si="14"/>
        <v>2.0000000000000036</v>
      </c>
      <c r="O38" s="86">
        <f t="shared" si="14"/>
        <v>6</v>
      </c>
      <c r="P38" s="86">
        <f t="shared" si="14"/>
        <v>6</v>
      </c>
      <c r="Q38" s="86">
        <f>COUNTIF(Q$9:Q$30,"Sani 1")*Q$5</f>
        <v>7</v>
      </c>
      <c r="R38" s="86">
        <f>COUNTIF(R$9:R$30,"Sani 1")*R$5</f>
        <v>6</v>
      </c>
      <c r="S38" s="71">
        <f>SUM(K38:R38)+Vorlesungsplan!I38</f>
        <v>30.000000000000004</v>
      </c>
      <c r="T38" s="87">
        <f>16*4</f>
        <v>64</v>
      </c>
    </row>
    <row r="40" spans="1:20" x14ac:dyDescent="0.2">
      <c r="B40" s="119"/>
      <c r="C40" t="s">
        <v>56</v>
      </c>
      <c r="L40">
        <f>3*16</f>
        <v>48</v>
      </c>
    </row>
    <row r="41" spans="1:20" x14ac:dyDescent="0.2">
      <c r="B41" s="120"/>
      <c r="C41" t="s">
        <v>57</v>
      </c>
    </row>
  </sheetData>
  <mergeCells count="14">
    <mergeCell ref="E29:F29"/>
    <mergeCell ref="K29:L29"/>
    <mergeCell ref="K30:N30"/>
    <mergeCell ref="A1:R1"/>
    <mergeCell ref="J2:R2"/>
    <mergeCell ref="B2:H2"/>
    <mergeCell ref="D9:F9"/>
    <mergeCell ref="K24:L24"/>
    <mergeCell ref="E30:H30"/>
    <mergeCell ref="A38:B38"/>
    <mergeCell ref="A37:B37"/>
    <mergeCell ref="A34:B34"/>
    <mergeCell ref="A35:B35"/>
    <mergeCell ref="A36:B36"/>
  </mergeCells>
  <conditionalFormatting sqref="S34:S38">
    <cfRule type="cellIs" dxfId="8" priority="1" operator="equal">
      <formula>T34</formula>
    </cfRule>
    <cfRule type="cellIs" dxfId="7" priority="2" operator="greaterThan">
      <formula>T34</formula>
    </cfRule>
    <cfRule type="cellIs" dxfId="6" priority="3" operator="lessThan">
      <formula>T34</formula>
    </cfRule>
  </conditionalFormatting>
  <conditionalFormatting sqref="I34:I38">
    <cfRule type="cellIs" dxfId="5" priority="7" operator="lessThan">
      <formula>#REF!</formula>
    </cfRule>
  </conditionalFormatting>
  <conditionalFormatting sqref="I34:I38">
    <cfRule type="cellIs" dxfId="4" priority="8" operator="equal">
      <formula>#REF!</formula>
    </cfRule>
    <cfRule type="cellIs" dxfId="3" priority="9" operator="greaterThan">
      <formula>#REF!</formula>
    </cfRule>
  </conditionalFormatting>
  <dataValidations count="1">
    <dataValidation type="list" allowBlank="1" showInputMessage="1" showErrorMessage="1" sqref="O26:R33 L25:L28 M26:N29 E10:E33 C9:D28 K9:K33 G9:H29 F10:F28 M9:R25 L9:L23 F31:H33">
      <formula1>Fächerliste</formula1>
    </dataValidation>
  </dataValidations>
  <pageMargins left="0.25" right="0.25" top="0.75" bottom="0.75" header="0.3" footer="0.3"/>
  <pageSetup paperSize="9" scale="77" orientation="landscape" horizontalDpi="1200" verticalDpi="1200" r:id="rId1"/>
  <headerFooter>
    <oddFooter>&amp;REntwurf
Stand: 24.08.2017</oddFooter>
  </headerFooter>
  <ignoredErrors>
    <ignoredError sqref="F3:G3 M3 O3 O5 Q3 T35 E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Layout" topLeftCell="B1" zoomScaleNormal="100" workbookViewId="0">
      <selection activeCell="K11" sqref="K11"/>
    </sheetView>
  </sheetViews>
  <sheetFormatPr baseColWidth="10" defaultRowHeight="14.25" x14ac:dyDescent="0.2"/>
  <cols>
    <col min="1" max="1" width="3.875" bestFit="1" customWidth="1"/>
    <col min="2" max="2" width="7.25" bestFit="1" customWidth="1"/>
    <col min="3" max="4" width="7.25" customWidth="1"/>
    <col min="5" max="8" width="7.75" bestFit="1" customWidth="1"/>
    <col min="9" max="9" width="8.5" bestFit="1" customWidth="1"/>
    <col min="10" max="10" width="7.25" bestFit="1" customWidth="1"/>
    <col min="11" max="14" width="7.75" bestFit="1" customWidth="1"/>
    <col min="15" max="16" width="7.25" bestFit="1" customWidth="1"/>
    <col min="17" max="18" width="6.75" bestFit="1" customWidth="1"/>
    <col min="19" max="19" width="1" customWidth="1"/>
  </cols>
  <sheetData>
    <row r="1" spans="1:20" ht="20.25" x14ac:dyDescent="0.3">
      <c r="A1" s="208" t="s">
        <v>40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06"/>
    </row>
    <row r="2" spans="1:20" ht="18" x14ac:dyDescent="0.25">
      <c r="A2" s="103"/>
      <c r="B2" s="209" t="s">
        <v>41</v>
      </c>
      <c r="C2" s="209"/>
      <c r="D2" s="209"/>
      <c r="E2" s="209"/>
      <c r="F2" s="209"/>
      <c r="G2" s="209"/>
      <c r="H2" s="209"/>
      <c r="I2" s="103"/>
      <c r="J2" s="210" t="s">
        <v>42</v>
      </c>
      <c r="K2" s="210"/>
      <c r="L2" s="210"/>
      <c r="M2" s="210"/>
      <c r="N2" s="210"/>
      <c r="O2" s="210"/>
      <c r="P2" s="210"/>
      <c r="Q2" s="210"/>
      <c r="R2" s="210"/>
      <c r="S2" s="103"/>
    </row>
    <row r="3" spans="1:20" ht="15" x14ac:dyDescent="0.2">
      <c r="A3" s="105"/>
      <c r="B3" s="16" t="s">
        <v>0</v>
      </c>
      <c r="C3" s="77">
        <v>0.625</v>
      </c>
      <c r="D3" s="77">
        <f>C4</f>
        <v>0.65625</v>
      </c>
      <c r="E3" s="129">
        <f>D4+0.25/24</f>
        <v>0.69791666666666663</v>
      </c>
      <c r="F3" s="129">
        <f>E4</f>
        <v>0.72916666666666663</v>
      </c>
      <c r="G3" s="77">
        <f>F4+0.25/24</f>
        <v>0.77083333333333326</v>
      </c>
      <c r="H3" s="77">
        <f>G4</f>
        <v>0.80208333333333326</v>
      </c>
      <c r="I3" s="104"/>
      <c r="J3" s="16" t="s">
        <v>0</v>
      </c>
      <c r="K3" s="129">
        <v>0.375</v>
      </c>
      <c r="L3" s="129">
        <f>K4</f>
        <v>0.40625</v>
      </c>
      <c r="M3" s="77">
        <f>L4+0.25/24</f>
        <v>0.44791666666666669</v>
      </c>
      <c r="N3" s="77">
        <f>M4</f>
        <v>0.47916666666666669</v>
      </c>
      <c r="O3" s="129">
        <f>N4+0.75/24</f>
        <v>0.54166666666666674</v>
      </c>
      <c r="P3" s="129">
        <f>O4</f>
        <v>0.57291666666666674</v>
      </c>
      <c r="Q3" s="77">
        <f>P4+0.25/24</f>
        <v>0.61458333333333337</v>
      </c>
      <c r="R3" s="77">
        <f>Q4</f>
        <v>0.64583333333333337</v>
      </c>
      <c r="S3" s="107"/>
    </row>
    <row r="4" spans="1:20" ht="15" x14ac:dyDescent="0.2">
      <c r="A4" s="105"/>
      <c r="B4" s="16" t="s">
        <v>1</v>
      </c>
      <c r="C4" s="77">
        <f t="shared" ref="C4:H4" si="0">C3+0.75/24</f>
        <v>0.65625</v>
      </c>
      <c r="D4" s="77">
        <f t="shared" si="0"/>
        <v>0.6875</v>
      </c>
      <c r="E4" s="129">
        <f t="shared" si="0"/>
        <v>0.72916666666666663</v>
      </c>
      <c r="F4" s="129">
        <f t="shared" si="0"/>
        <v>0.76041666666666663</v>
      </c>
      <c r="G4" s="77">
        <f t="shared" si="0"/>
        <v>0.80208333333333326</v>
      </c>
      <c r="H4" s="77">
        <f t="shared" si="0"/>
        <v>0.83333333333333326</v>
      </c>
      <c r="I4" s="104"/>
      <c r="J4" s="16" t="s">
        <v>1</v>
      </c>
      <c r="K4" s="129">
        <f t="shared" ref="K4:R4" si="1">K3+0.75/24</f>
        <v>0.40625</v>
      </c>
      <c r="L4" s="129">
        <f t="shared" si="1"/>
        <v>0.4375</v>
      </c>
      <c r="M4" s="77">
        <f t="shared" si="1"/>
        <v>0.47916666666666669</v>
      </c>
      <c r="N4" s="77">
        <f t="shared" si="1"/>
        <v>0.51041666666666674</v>
      </c>
      <c r="O4" s="129">
        <f t="shared" si="1"/>
        <v>0.57291666666666674</v>
      </c>
      <c r="P4" s="129">
        <f t="shared" si="1"/>
        <v>0.60416666666666674</v>
      </c>
      <c r="Q4" s="77">
        <f t="shared" si="1"/>
        <v>0.64583333333333337</v>
      </c>
      <c r="R4" s="77">
        <f t="shared" si="1"/>
        <v>0.67708333333333337</v>
      </c>
      <c r="S4" s="107"/>
    </row>
    <row r="5" spans="1:20" ht="15" hidden="1" customHeight="1" x14ac:dyDescent="0.2">
      <c r="A5" s="91"/>
      <c r="B5" s="16" t="s">
        <v>2</v>
      </c>
      <c r="C5" s="88">
        <f>(C4-C$3)*24/0.75</f>
        <v>1</v>
      </c>
      <c r="D5" s="88">
        <f>(D4-D$3)*24/0.75</f>
        <v>1</v>
      </c>
      <c r="E5" s="130">
        <f>(E4-E$3)*24/0.75</f>
        <v>1</v>
      </c>
      <c r="F5" s="130">
        <f>(F4-F3)*24/0.75</f>
        <v>1</v>
      </c>
      <c r="G5" s="88">
        <f>(G4-G3)*24/0.75</f>
        <v>1</v>
      </c>
      <c r="H5" s="88">
        <f>(H4-H3)*24/0.75</f>
        <v>1</v>
      </c>
      <c r="I5" s="104"/>
      <c r="J5" s="16" t="s">
        <v>2</v>
      </c>
      <c r="K5" s="130">
        <f>(K4-K$3)*24/0.75</f>
        <v>1</v>
      </c>
      <c r="L5" s="130">
        <f>(L4-L3)*24/0.75</f>
        <v>1</v>
      </c>
      <c r="M5" s="88">
        <f>(M4-M3)*24/0.75</f>
        <v>1</v>
      </c>
      <c r="N5" s="88">
        <f>(N4-N3)*24/0.75</f>
        <v>1.0000000000000018</v>
      </c>
      <c r="O5" s="130">
        <f>(O4-O$3)*24/0.75</f>
        <v>1</v>
      </c>
      <c r="P5" s="130">
        <f>(P4-P3)*24/0.75</f>
        <v>1</v>
      </c>
      <c r="Q5" s="88">
        <f>(Q4-Q3)*24/0.75</f>
        <v>1</v>
      </c>
      <c r="R5" s="88">
        <f>(R4-R3)*24/0.75</f>
        <v>1</v>
      </c>
      <c r="S5" s="107"/>
    </row>
    <row r="6" spans="1:20" ht="15" hidden="1" customHeight="1" x14ac:dyDescent="0.25">
      <c r="A6" s="17"/>
      <c r="B6" s="16" t="s">
        <v>1</v>
      </c>
      <c r="C6" s="89"/>
      <c r="D6" s="89"/>
      <c r="E6" s="16"/>
      <c r="F6" s="16"/>
      <c r="G6" s="128"/>
      <c r="H6" s="128"/>
      <c r="I6" s="104"/>
      <c r="J6" s="16" t="s">
        <v>1</v>
      </c>
      <c r="K6" s="16"/>
      <c r="L6" s="16"/>
      <c r="M6" s="128"/>
      <c r="N6" s="128"/>
      <c r="O6" s="16"/>
      <c r="P6" s="16"/>
      <c r="Q6" s="128"/>
      <c r="R6" s="128"/>
      <c r="S6" s="107"/>
    </row>
    <row r="7" spans="1:20" ht="15" hidden="1" customHeight="1" x14ac:dyDescent="0.25">
      <c r="A7" s="17"/>
      <c r="B7" s="16" t="s">
        <v>2</v>
      </c>
      <c r="C7" s="89"/>
      <c r="D7" s="89"/>
      <c r="E7" s="16"/>
      <c r="F7" s="16"/>
      <c r="G7" s="128"/>
      <c r="H7" s="128"/>
      <c r="I7" s="104"/>
      <c r="J7" s="16" t="s">
        <v>2</v>
      </c>
      <c r="K7" s="16"/>
      <c r="L7" s="16"/>
      <c r="M7" s="128"/>
      <c r="N7" s="128"/>
      <c r="O7" s="16"/>
      <c r="P7" s="16"/>
      <c r="Q7" s="128"/>
      <c r="R7" s="128"/>
      <c r="S7" s="107"/>
    </row>
    <row r="8" spans="1:20" ht="15" x14ac:dyDescent="0.25">
      <c r="A8" s="17" t="s">
        <v>3</v>
      </c>
      <c r="B8" s="18" t="s">
        <v>4</v>
      </c>
      <c r="C8" s="55"/>
      <c r="D8" s="55"/>
      <c r="E8" s="55"/>
      <c r="F8" s="55"/>
      <c r="G8" s="55"/>
      <c r="H8" s="55"/>
      <c r="I8" s="104"/>
      <c r="J8" s="18" t="s">
        <v>4</v>
      </c>
      <c r="K8" s="55"/>
      <c r="L8" s="55"/>
      <c r="M8" s="55"/>
      <c r="N8" s="55"/>
      <c r="O8" s="55"/>
      <c r="P8" s="55"/>
      <c r="Q8" s="55"/>
      <c r="R8" s="55"/>
      <c r="S8" s="107"/>
    </row>
    <row r="9" spans="1:20" x14ac:dyDescent="0.2">
      <c r="A9" s="21">
        <v>35</v>
      </c>
      <c r="B9" s="22">
        <v>42979</v>
      </c>
      <c r="C9" s="25"/>
      <c r="D9" s="145"/>
      <c r="E9" s="146"/>
      <c r="F9" s="147"/>
      <c r="G9" s="25"/>
      <c r="H9" s="25"/>
      <c r="I9" s="104"/>
      <c r="J9" s="22">
        <v>42980</v>
      </c>
      <c r="K9" s="127"/>
      <c r="L9" s="127"/>
      <c r="M9" s="25"/>
      <c r="N9" s="25"/>
      <c r="O9" s="127"/>
      <c r="P9" s="127"/>
      <c r="Q9" s="25"/>
      <c r="R9" s="25"/>
      <c r="S9" s="107"/>
    </row>
    <row r="10" spans="1:20" x14ac:dyDescent="0.2">
      <c r="A10" s="21">
        <f>A9+1</f>
        <v>36</v>
      </c>
      <c r="B10" s="22">
        <f>B9+7</f>
        <v>42986</v>
      </c>
      <c r="C10" s="25"/>
      <c r="D10" s="25"/>
      <c r="E10" s="127"/>
      <c r="F10" s="127"/>
      <c r="G10" s="25"/>
      <c r="H10" s="25"/>
      <c r="I10" s="104"/>
      <c r="J10" s="22">
        <f>J9+7</f>
        <v>42987</v>
      </c>
      <c r="K10" s="127"/>
      <c r="L10" s="127"/>
      <c r="M10" s="25"/>
      <c r="N10" s="25"/>
      <c r="O10" s="127"/>
      <c r="P10" s="127"/>
      <c r="Q10" s="25"/>
      <c r="R10" s="25"/>
      <c r="S10" s="107"/>
    </row>
    <row r="11" spans="1:20" x14ac:dyDescent="0.2">
      <c r="A11" s="21">
        <f t="shared" ref="A11:A30" si="2">A10+1</f>
        <v>37</v>
      </c>
      <c r="B11" s="22">
        <f t="shared" ref="B11:B30" si="3">B10+7</f>
        <v>42993</v>
      </c>
      <c r="C11" s="25"/>
      <c r="D11" s="25"/>
      <c r="E11" s="127"/>
      <c r="F11" s="127"/>
      <c r="G11" s="25"/>
      <c r="H11" s="25"/>
      <c r="I11" s="104"/>
      <c r="J11" s="22">
        <f t="shared" ref="J11:J30" si="4">J10+7</f>
        <v>42994</v>
      </c>
      <c r="K11" s="127"/>
      <c r="L11" s="127"/>
      <c r="M11" s="25"/>
      <c r="N11" s="25"/>
      <c r="O11" s="127"/>
      <c r="P11" s="127"/>
      <c r="Q11" s="25"/>
      <c r="R11" s="25"/>
      <c r="S11" s="107"/>
    </row>
    <row r="12" spans="1:20" x14ac:dyDescent="0.2">
      <c r="A12" s="21">
        <f t="shared" si="2"/>
        <v>38</v>
      </c>
      <c r="B12" s="22">
        <f t="shared" si="3"/>
        <v>43000</v>
      </c>
      <c r="C12" s="25"/>
      <c r="D12" s="99"/>
      <c r="E12" s="127"/>
      <c r="F12" s="127"/>
      <c r="G12" s="25"/>
      <c r="H12" s="25"/>
      <c r="I12" s="104"/>
      <c r="J12" s="22">
        <f t="shared" si="4"/>
        <v>43001</v>
      </c>
      <c r="K12" s="127"/>
      <c r="L12" s="127"/>
      <c r="M12" s="25"/>
      <c r="N12" s="25"/>
      <c r="O12" s="127"/>
      <c r="P12" s="127"/>
      <c r="Q12" s="25"/>
      <c r="R12" s="25"/>
      <c r="S12" s="107"/>
    </row>
    <row r="13" spans="1:20" x14ac:dyDescent="0.2">
      <c r="A13" s="21">
        <f t="shared" si="2"/>
        <v>39</v>
      </c>
      <c r="B13" s="22">
        <f t="shared" si="3"/>
        <v>43007</v>
      </c>
      <c r="C13" s="25"/>
      <c r="D13" s="99"/>
      <c r="E13" s="127"/>
      <c r="F13" s="127"/>
      <c r="G13" s="25"/>
      <c r="H13" s="25"/>
      <c r="I13" s="104"/>
      <c r="J13" s="22">
        <f t="shared" si="4"/>
        <v>43008</v>
      </c>
      <c r="K13" s="127"/>
      <c r="L13" s="127"/>
      <c r="M13" s="25"/>
      <c r="N13" s="25"/>
      <c r="O13" s="127"/>
      <c r="P13" s="127"/>
      <c r="Q13" s="25"/>
      <c r="R13" s="25"/>
      <c r="S13" s="107"/>
    </row>
    <row r="14" spans="1:20" x14ac:dyDescent="0.2">
      <c r="A14" s="21">
        <f t="shared" si="2"/>
        <v>40</v>
      </c>
      <c r="B14" s="22">
        <f t="shared" si="3"/>
        <v>43014</v>
      </c>
      <c r="C14" s="25"/>
      <c r="D14" s="25"/>
      <c r="E14" s="127" t="s">
        <v>28</v>
      </c>
      <c r="F14" s="127" t="s">
        <v>28</v>
      </c>
      <c r="G14" s="25" t="s">
        <v>28</v>
      </c>
      <c r="H14" s="25" t="s">
        <v>28</v>
      </c>
      <c r="I14" s="104"/>
      <c r="J14" s="22">
        <f t="shared" si="4"/>
        <v>43015</v>
      </c>
      <c r="K14" s="127" t="s">
        <v>28</v>
      </c>
      <c r="L14" s="127" t="s">
        <v>28</v>
      </c>
      <c r="M14" s="25" t="s">
        <v>28</v>
      </c>
      <c r="N14" s="25" t="s">
        <v>28</v>
      </c>
      <c r="O14" s="127"/>
      <c r="P14" s="127"/>
      <c r="Q14" s="25"/>
      <c r="R14" s="25"/>
      <c r="S14" s="107"/>
    </row>
    <row r="15" spans="1:20" x14ac:dyDescent="0.2">
      <c r="A15" s="21">
        <f t="shared" si="2"/>
        <v>41</v>
      </c>
      <c r="B15" s="22">
        <f t="shared" si="3"/>
        <v>43021</v>
      </c>
      <c r="C15" s="25"/>
      <c r="D15" s="25"/>
      <c r="E15" s="127"/>
      <c r="F15" s="127"/>
      <c r="G15" s="25"/>
      <c r="H15" s="25"/>
      <c r="I15" s="104"/>
      <c r="J15" s="22">
        <f t="shared" si="4"/>
        <v>43022</v>
      </c>
      <c r="K15" s="127"/>
      <c r="L15" s="127"/>
      <c r="M15" s="25"/>
      <c r="N15" s="25"/>
      <c r="O15" s="127"/>
      <c r="P15" s="127"/>
      <c r="Q15" s="25"/>
      <c r="R15" s="25"/>
      <c r="S15" s="107"/>
      <c r="T15" s="2"/>
    </row>
    <row r="16" spans="1:20" x14ac:dyDescent="0.2">
      <c r="A16" s="21">
        <f t="shared" si="2"/>
        <v>42</v>
      </c>
      <c r="B16" s="22">
        <f t="shared" si="3"/>
        <v>43028</v>
      </c>
      <c r="C16" s="25"/>
      <c r="D16" s="25"/>
      <c r="E16" s="127" t="s">
        <v>28</v>
      </c>
      <c r="F16" s="127" t="s">
        <v>28</v>
      </c>
      <c r="G16" s="25" t="s">
        <v>28</v>
      </c>
      <c r="H16" s="25" t="s">
        <v>28</v>
      </c>
      <c r="I16" s="104"/>
      <c r="J16" s="22">
        <f t="shared" si="4"/>
        <v>43029</v>
      </c>
      <c r="K16" s="127" t="s">
        <v>28</v>
      </c>
      <c r="L16" s="127" t="s">
        <v>28</v>
      </c>
      <c r="M16" s="25" t="s">
        <v>28</v>
      </c>
      <c r="N16" s="25" t="s">
        <v>28</v>
      </c>
      <c r="O16" s="127"/>
      <c r="P16" s="127"/>
      <c r="Q16" s="25"/>
      <c r="R16" s="25"/>
      <c r="S16" s="107"/>
    </row>
    <row r="17" spans="1:19" x14ac:dyDescent="0.2">
      <c r="A17" s="21">
        <f t="shared" si="2"/>
        <v>43</v>
      </c>
      <c r="B17" s="76">
        <f t="shared" si="3"/>
        <v>43035</v>
      </c>
      <c r="C17" s="25"/>
      <c r="D17" s="25"/>
      <c r="E17" s="127" t="s">
        <v>28</v>
      </c>
      <c r="F17" s="127" t="s">
        <v>28</v>
      </c>
      <c r="G17" s="25" t="s">
        <v>28</v>
      </c>
      <c r="H17" s="25" t="s">
        <v>28</v>
      </c>
      <c r="I17" s="104"/>
      <c r="J17" s="76">
        <f t="shared" si="4"/>
        <v>43036</v>
      </c>
      <c r="K17" s="127" t="s">
        <v>28</v>
      </c>
      <c r="L17" s="127" t="s">
        <v>28</v>
      </c>
      <c r="M17" s="25" t="s">
        <v>28</v>
      </c>
      <c r="N17" s="25" t="s">
        <v>28</v>
      </c>
      <c r="O17" s="127"/>
      <c r="P17" s="127"/>
      <c r="Q17" s="25"/>
      <c r="R17" s="25"/>
      <c r="S17" s="107"/>
    </row>
    <row r="18" spans="1:19" x14ac:dyDescent="0.2">
      <c r="A18" s="21">
        <f t="shared" si="2"/>
        <v>44</v>
      </c>
      <c r="B18" s="76">
        <f t="shared" si="3"/>
        <v>43042</v>
      </c>
      <c r="C18" s="25"/>
      <c r="D18" s="25"/>
      <c r="E18" s="127"/>
      <c r="F18" s="127"/>
      <c r="G18" s="25"/>
      <c r="H18" s="25"/>
      <c r="I18" s="104"/>
      <c r="J18" s="76">
        <f t="shared" si="4"/>
        <v>43043</v>
      </c>
      <c r="K18" s="127"/>
      <c r="L18" s="127"/>
      <c r="M18" s="25"/>
      <c r="N18" s="25"/>
      <c r="O18" s="127"/>
      <c r="P18" s="127"/>
      <c r="Q18" s="25"/>
      <c r="R18" s="25"/>
      <c r="S18" s="107"/>
    </row>
    <row r="19" spans="1:19" x14ac:dyDescent="0.2">
      <c r="A19" s="21">
        <f t="shared" si="2"/>
        <v>45</v>
      </c>
      <c r="B19" s="22">
        <f t="shared" si="3"/>
        <v>43049</v>
      </c>
      <c r="C19" s="25"/>
      <c r="D19" s="25"/>
      <c r="E19" s="127" t="s">
        <v>28</v>
      </c>
      <c r="F19" s="127" t="s">
        <v>28</v>
      </c>
      <c r="G19" s="25" t="s">
        <v>28</v>
      </c>
      <c r="H19" s="25" t="s">
        <v>28</v>
      </c>
      <c r="I19" s="104"/>
      <c r="J19" s="22">
        <f t="shared" si="4"/>
        <v>43050</v>
      </c>
      <c r="K19" s="127" t="s">
        <v>28</v>
      </c>
      <c r="L19" s="127" t="s">
        <v>28</v>
      </c>
      <c r="M19" s="25" t="s">
        <v>28</v>
      </c>
      <c r="N19" s="25" t="s">
        <v>28</v>
      </c>
      <c r="O19" s="127"/>
      <c r="P19" s="127"/>
      <c r="Q19" s="25"/>
      <c r="R19" s="25"/>
      <c r="S19" s="107"/>
    </row>
    <row r="20" spans="1:19" x14ac:dyDescent="0.2">
      <c r="A20" s="21">
        <f t="shared" si="2"/>
        <v>46</v>
      </c>
      <c r="B20" s="22">
        <f t="shared" si="3"/>
        <v>43056</v>
      </c>
      <c r="C20" s="25"/>
      <c r="D20" s="99"/>
      <c r="E20" s="127"/>
      <c r="F20" s="127"/>
      <c r="G20" s="25"/>
      <c r="H20" s="25"/>
      <c r="I20" s="104"/>
      <c r="J20" s="22">
        <f t="shared" si="4"/>
        <v>43057</v>
      </c>
      <c r="K20" s="127"/>
      <c r="L20" s="127"/>
      <c r="M20" s="25"/>
      <c r="N20" s="25"/>
      <c r="O20" s="127"/>
      <c r="P20" s="127"/>
      <c r="Q20" s="25"/>
      <c r="R20" s="25"/>
      <c r="S20" s="107"/>
    </row>
    <row r="21" spans="1:19" x14ac:dyDescent="0.2">
      <c r="A21" s="21">
        <f t="shared" si="2"/>
        <v>47</v>
      </c>
      <c r="B21" s="22">
        <f t="shared" si="3"/>
        <v>43063</v>
      </c>
      <c r="C21" s="25"/>
      <c r="D21" s="25"/>
      <c r="E21" s="127" t="s">
        <v>28</v>
      </c>
      <c r="F21" s="127" t="s">
        <v>28</v>
      </c>
      <c r="G21" s="25" t="s">
        <v>28</v>
      </c>
      <c r="H21" s="25" t="s">
        <v>28</v>
      </c>
      <c r="I21" s="104"/>
      <c r="J21" s="22">
        <f t="shared" si="4"/>
        <v>43064</v>
      </c>
      <c r="K21" s="127" t="s">
        <v>28</v>
      </c>
      <c r="L21" s="127" t="s">
        <v>28</v>
      </c>
      <c r="M21" s="25" t="s">
        <v>28</v>
      </c>
      <c r="N21" s="25" t="s">
        <v>28</v>
      </c>
      <c r="O21" s="127"/>
      <c r="P21" s="127"/>
      <c r="Q21" s="25"/>
      <c r="R21" s="25"/>
      <c r="S21" s="107"/>
    </row>
    <row r="22" spans="1:19" x14ac:dyDescent="0.2">
      <c r="A22" s="21">
        <f t="shared" si="2"/>
        <v>48</v>
      </c>
      <c r="B22" s="22">
        <f t="shared" si="3"/>
        <v>43070</v>
      </c>
      <c r="C22" s="25"/>
      <c r="D22" s="25"/>
      <c r="E22" s="127" t="s">
        <v>28</v>
      </c>
      <c r="F22" s="127" t="s">
        <v>28</v>
      </c>
      <c r="G22" s="25" t="s">
        <v>28</v>
      </c>
      <c r="H22" s="25" t="s">
        <v>28</v>
      </c>
      <c r="I22" s="104"/>
      <c r="J22" s="22">
        <f t="shared" si="4"/>
        <v>43071</v>
      </c>
      <c r="K22" s="127" t="s">
        <v>28</v>
      </c>
      <c r="L22" s="127" t="s">
        <v>28</v>
      </c>
      <c r="M22" s="25" t="s">
        <v>28</v>
      </c>
      <c r="N22" s="25" t="s">
        <v>28</v>
      </c>
      <c r="O22" s="127"/>
      <c r="P22" s="127"/>
      <c r="Q22" s="25"/>
      <c r="R22" s="25"/>
      <c r="S22" s="107"/>
    </row>
    <row r="23" spans="1:19" x14ac:dyDescent="0.2">
      <c r="A23" s="21">
        <f t="shared" si="2"/>
        <v>49</v>
      </c>
      <c r="B23" s="22">
        <f t="shared" si="3"/>
        <v>43077</v>
      </c>
      <c r="C23" s="25"/>
      <c r="D23" s="25"/>
      <c r="E23" s="127" t="s">
        <v>28</v>
      </c>
      <c r="F23" s="127" t="s">
        <v>28</v>
      </c>
      <c r="G23" s="25" t="s">
        <v>28</v>
      </c>
      <c r="H23" s="25" t="s">
        <v>28</v>
      </c>
      <c r="I23" s="104"/>
      <c r="J23" s="22">
        <f t="shared" si="4"/>
        <v>43078</v>
      </c>
      <c r="K23" s="127" t="s">
        <v>28</v>
      </c>
      <c r="L23" s="127" t="s">
        <v>28</v>
      </c>
      <c r="M23" s="25" t="s">
        <v>28</v>
      </c>
      <c r="N23" s="25" t="s">
        <v>28</v>
      </c>
      <c r="O23" s="127"/>
      <c r="P23" s="127"/>
      <c r="Q23" s="25"/>
      <c r="R23" s="25"/>
      <c r="S23" s="107"/>
    </row>
    <row r="24" spans="1:19" x14ac:dyDescent="0.2">
      <c r="A24" s="21">
        <f t="shared" si="2"/>
        <v>50</v>
      </c>
      <c r="B24" s="22">
        <f t="shared" si="3"/>
        <v>43084</v>
      </c>
      <c r="C24" s="25"/>
      <c r="D24" s="84"/>
      <c r="E24" s="127"/>
      <c r="F24" s="127"/>
      <c r="G24" s="25"/>
      <c r="H24" s="25"/>
      <c r="I24" s="104"/>
      <c r="J24" s="22">
        <f t="shared" si="4"/>
        <v>43085</v>
      </c>
      <c r="K24" s="148"/>
      <c r="L24" s="149"/>
      <c r="M24" s="25"/>
      <c r="N24" s="25"/>
      <c r="O24" s="127"/>
      <c r="P24" s="127"/>
      <c r="Q24" s="25"/>
      <c r="R24" s="25"/>
      <c r="S24" s="107"/>
    </row>
    <row r="25" spans="1:19" x14ac:dyDescent="0.2">
      <c r="A25" s="21">
        <f t="shared" si="2"/>
        <v>51</v>
      </c>
      <c r="B25" s="22">
        <f t="shared" si="3"/>
        <v>43091</v>
      </c>
      <c r="C25" s="25"/>
      <c r="D25" s="25"/>
      <c r="E25" s="127"/>
      <c r="F25" s="127"/>
      <c r="G25" s="25"/>
      <c r="H25" s="25"/>
      <c r="I25" s="104"/>
      <c r="J25" s="22">
        <f t="shared" si="4"/>
        <v>43092</v>
      </c>
      <c r="K25" s="127"/>
      <c r="L25" s="127"/>
      <c r="M25" s="25"/>
      <c r="N25" s="25"/>
      <c r="O25" s="127"/>
      <c r="P25" s="127"/>
      <c r="Q25" s="25"/>
      <c r="R25" s="25"/>
      <c r="S25" s="107"/>
    </row>
    <row r="26" spans="1:19" x14ac:dyDescent="0.2">
      <c r="A26" s="92">
        <f t="shared" si="2"/>
        <v>52</v>
      </c>
      <c r="B26" s="76">
        <f t="shared" si="3"/>
        <v>43098</v>
      </c>
      <c r="C26" s="25"/>
      <c r="D26" s="25"/>
      <c r="E26" s="127"/>
      <c r="F26" s="127"/>
      <c r="G26" s="25"/>
      <c r="H26" s="25"/>
      <c r="I26" s="104"/>
      <c r="J26" s="76">
        <f t="shared" si="4"/>
        <v>43099</v>
      </c>
      <c r="K26" s="127"/>
      <c r="L26" s="127"/>
      <c r="M26" s="25"/>
      <c r="N26" s="25"/>
      <c r="O26" s="127"/>
      <c r="P26" s="127"/>
      <c r="Q26" s="25"/>
      <c r="R26" s="25"/>
      <c r="S26" s="107"/>
    </row>
    <row r="27" spans="1:19" x14ac:dyDescent="0.2">
      <c r="A27" s="21">
        <v>1</v>
      </c>
      <c r="B27" s="76">
        <f t="shared" si="3"/>
        <v>43105</v>
      </c>
      <c r="C27" s="25"/>
      <c r="D27" s="25"/>
      <c r="E27" s="97"/>
      <c r="F27" s="97"/>
      <c r="G27" s="84"/>
      <c r="H27" s="84"/>
      <c r="I27" s="104"/>
      <c r="J27" s="76">
        <f t="shared" si="4"/>
        <v>43106</v>
      </c>
      <c r="K27" s="127"/>
      <c r="L27" s="127"/>
      <c r="M27" s="25"/>
      <c r="N27" s="25"/>
      <c r="O27" s="127"/>
      <c r="P27" s="127"/>
      <c r="Q27" s="25"/>
      <c r="R27" s="25"/>
      <c r="S27" s="107"/>
    </row>
    <row r="28" spans="1:19" x14ac:dyDescent="0.2">
      <c r="A28" s="21">
        <f t="shared" si="2"/>
        <v>2</v>
      </c>
      <c r="B28" s="22">
        <f t="shared" si="3"/>
        <v>43112</v>
      </c>
      <c r="C28" s="99"/>
      <c r="D28" s="99"/>
      <c r="E28" s="127" t="s">
        <v>28</v>
      </c>
      <c r="F28" s="127" t="s">
        <v>28</v>
      </c>
      <c r="G28" s="25" t="s">
        <v>28</v>
      </c>
      <c r="H28" s="25" t="s">
        <v>28</v>
      </c>
      <c r="I28" s="104"/>
      <c r="J28" s="22">
        <f t="shared" si="4"/>
        <v>43113</v>
      </c>
      <c r="K28" s="127" t="s">
        <v>28</v>
      </c>
      <c r="L28" s="127" t="s">
        <v>28</v>
      </c>
      <c r="M28" s="25" t="s">
        <v>28</v>
      </c>
      <c r="N28" s="25" t="s">
        <v>28</v>
      </c>
      <c r="O28" s="126"/>
      <c r="P28" s="126"/>
      <c r="Q28" s="25"/>
      <c r="R28" s="25"/>
      <c r="S28" s="107"/>
    </row>
    <row r="29" spans="1:19" x14ac:dyDescent="0.2">
      <c r="A29" s="21">
        <f t="shared" si="2"/>
        <v>3</v>
      </c>
      <c r="B29" s="22">
        <f t="shared" si="3"/>
        <v>43119</v>
      </c>
      <c r="C29" s="78"/>
      <c r="D29" s="78"/>
      <c r="E29" s="133"/>
      <c r="F29" s="133"/>
      <c r="G29" s="79"/>
      <c r="H29" s="79"/>
      <c r="I29" s="104"/>
      <c r="J29" s="22">
        <f t="shared" si="4"/>
        <v>43120</v>
      </c>
      <c r="K29" s="136"/>
      <c r="L29" s="136"/>
      <c r="M29" s="25"/>
      <c r="N29" s="25"/>
      <c r="O29" s="127"/>
      <c r="P29" s="127"/>
      <c r="Q29" s="25"/>
      <c r="R29" s="25"/>
      <c r="S29" s="107"/>
    </row>
    <row r="30" spans="1:19" x14ac:dyDescent="0.2">
      <c r="A30" s="21">
        <f t="shared" si="2"/>
        <v>4</v>
      </c>
      <c r="B30" s="22">
        <f t="shared" si="3"/>
        <v>43126</v>
      </c>
      <c r="C30" s="90"/>
      <c r="D30" s="90"/>
      <c r="E30" s="133"/>
      <c r="F30" s="133"/>
      <c r="G30" s="79"/>
      <c r="H30" s="79"/>
      <c r="I30" s="104"/>
      <c r="J30" s="22">
        <f t="shared" si="4"/>
        <v>43127</v>
      </c>
      <c r="K30" s="141" t="s">
        <v>45</v>
      </c>
      <c r="L30" s="141"/>
      <c r="M30" s="141"/>
      <c r="N30" s="141"/>
      <c r="O30" s="127"/>
      <c r="P30" s="127"/>
      <c r="Q30" s="25"/>
      <c r="R30" s="25"/>
      <c r="S30" s="107"/>
    </row>
    <row r="31" spans="1:19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7"/>
    </row>
    <row r="32" spans="1:19" x14ac:dyDescent="0.2">
      <c r="A32" s="94"/>
      <c r="B32" s="95"/>
      <c r="C32" s="102" t="s">
        <v>27</v>
      </c>
      <c r="D32" s="102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7"/>
    </row>
    <row r="33" spans="1:19" x14ac:dyDescent="0.2">
      <c r="A33" s="100"/>
      <c r="B33" s="10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7"/>
    </row>
    <row r="34" spans="1:19" x14ac:dyDescent="0.2">
      <c r="A34" s="200" t="s">
        <v>32</v>
      </c>
      <c r="B34" s="201"/>
      <c r="C34" s="204" t="s">
        <v>50</v>
      </c>
      <c r="D34" s="204"/>
      <c r="E34" s="204"/>
      <c r="F34" s="204"/>
      <c r="G34" s="204"/>
      <c r="H34" s="204"/>
      <c r="I34" s="100" t="s">
        <v>60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ht="14.25" customHeight="1" x14ac:dyDescent="0.2">
      <c r="A35" s="202" t="s">
        <v>28</v>
      </c>
      <c r="B35" s="203"/>
      <c r="C35" s="205" t="s">
        <v>52</v>
      </c>
      <c r="D35" s="206"/>
      <c r="E35" s="206"/>
      <c r="F35" s="206"/>
      <c r="G35" s="206"/>
      <c r="H35" s="206"/>
      <c r="I35" s="100" t="s">
        <v>61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202" t="s">
        <v>29</v>
      </c>
      <c r="B36" s="203"/>
      <c r="C36" s="207" t="s">
        <v>49</v>
      </c>
      <c r="D36" s="207"/>
      <c r="E36" s="207"/>
      <c r="F36" s="207"/>
      <c r="G36" s="207"/>
      <c r="H36" s="207"/>
      <c r="I36" s="100" t="s">
        <v>62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200" t="s">
        <v>36</v>
      </c>
      <c r="B37" s="201"/>
      <c r="C37" s="204" t="s">
        <v>51</v>
      </c>
      <c r="D37" s="204"/>
      <c r="E37" s="204"/>
      <c r="F37" s="204"/>
      <c r="G37" s="204"/>
      <c r="H37" s="204"/>
      <c r="I37" s="100" t="s">
        <v>63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14" t="s">
        <v>53</v>
      </c>
      <c r="C38" s="100" t="s">
        <v>55</v>
      </c>
      <c r="D38" s="100"/>
      <c r="E38" s="100"/>
      <c r="F38" s="100"/>
      <c r="G38" s="100"/>
      <c r="H38" s="100"/>
      <c r="I38" s="100" t="s">
        <v>64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</sheetData>
  <mergeCells count="14">
    <mergeCell ref="A36:B36"/>
    <mergeCell ref="C36:H36"/>
    <mergeCell ref="A37:B37"/>
    <mergeCell ref="C37:H37"/>
    <mergeCell ref="K30:N30"/>
    <mergeCell ref="A34:B34"/>
    <mergeCell ref="C34:H34"/>
    <mergeCell ref="A35:B35"/>
    <mergeCell ref="C35:H35"/>
    <mergeCell ref="A1:R1"/>
    <mergeCell ref="B2:H2"/>
    <mergeCell ref="J2:R2"/>
    <mergeCell ref="D9:F9"/>
    <mergeCell ref="K24:L24"/>
  </mergeCells>
  <dataValidations count="1">
    <dataValidation type="list" allowBlank="1" showInputMessage="1" showErrorMessage="1" sqref="L25:L28 E10:E33 G9:H29 F10:F28 K9:K33 C9:D28 O26:R33 M26:N29 M9:R25 L9:L23 F31:H33">
      <formula1>Fächerliste</formula1>
    </dataValidation>
  </dataValidations>
  <pageMargins left="0.25" right="0.25" top="0.75" bottom="0.75" header="0.3" footer="0.3"/>
  <pageSetup paperSize="9" scale="99" orientation="landscape" horizontalDpi="1200" verticalDpi="1200" r:id="rId1"/>
  <headerFooter>
    <oddHeader xml:space="preserve">&amp;LRaumanfrage 
01.E.113&amp;RPilotphase 
HEAT </oddHeader>
    <oddFooter>&amp;R
Stand: 28.08.2017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E35" sqref="E35:G36"/>
    </sheetView>
  </sheetViews>
  <sheetFormatPr baseColWidth="10" defaultRowHeight="14.25" x14ac:dyDescent="0.2"/>
  <cols>
    <col min="1" max="1" width="2.625" bestFit="1" customWidth="1"/>
    <col min="2" max="2" width="2.875" customWidth="1"/>
    <col min="3" max="3" width="16.125" customWidth="1"/>
    <col min="4" max="4" width="2.375" customWidth="1"/>
    <col min="5" max="5" width="2.625" bestFit="1" customWidth="1"/>
    <col min="6" max="6" width="2.875" customWidth="1"/>
    <col min="7" max="7" width="16.125" customWidth="1"/>
    <col min="8" max="8" width="2.375" customWidth="1"/>
    <col min="9" max="9" width="2.625" bestFit="1" customWidth="1"/>
    <col min="10" max="10" width="2.875" customWidth="1"/>
    <col min="11" max="11" width="16.125" customWidth="1"/>
    <col min="12" max="12" width="2.375" customWidth="1"/>
    <col min="13" max="13" width="2.625" bestFit="1" customWidth="1"/>
    <col min="14" max="14" width="2.875" customWidth="1"/>
    <col min="15" max="15" width="16.125" customWidth="1"/>
    <col min="16" max="16" width="2.375" customWidth="1"/>
    <col min="17" max="17" width="2.625" bestFit="1" customWidth="1"/>
    <col min="18" max="18" width="2.875" customWidth="1"/>
    <col min="19" max="19" width="16.125" customWidth="1"/>
    <col min="20" max="20" width="2.375" customWidth="1"/>
  </cols>
  <sheetData>
    <row r="1" spans="1:20" ht="30" x14ac:dyDescent="0.2">
      <c r="A1" s="158" t="s">
        <v>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20.25" x14ac:dyDescent="0.2">
      <c r="A2" s="160" t="s">
        <v>6</v>
      </c>
      <c r="B2" s="160"/>
      <c r="C2" s="160"/>
      <c r="D2" s="160"/>
      <c r="E2" s="160" t="s">
        <v>7</v>
      </c>
      <c r="F2" s="160"/>
      <c r="G2" s="160"/>
      <c r="H2" s="160"/>
      <c r="I2" s="160" t="s">
        <v>8</v>
      </c>
      <c r="J2" s="160"/>
      <c r="K2" s="160"/>
      <c r="L2" s="160"/>
      <c r="M2" s="160" t="s">
        <v>9</v>
      </c>
      <c r="N2" s="160"/>
      <c r="O2" s="160"/>
      <c r="P2" s="161"/>
      <c r="Q2" s="162" t="s">
        <v>10</v>
      </c>
      <c r="R2" s="163"/>
      <c r="S2" s="163"/>
      <c r="T2" s="164"/>
    </row>
    <row r="3" spans="1:20" x14ac:dyDescent="0.2">
      <c r="A3" s="26">
        <v>1</v>
      </c>
      <c r="B3" s="27" t="s">
        <v>11</v>
      </c>
      <c r="C3" s="151"/>
      <c r="D3" s="152" t="s">
        <v>12</v>
      </c>
      <c r="E3" s="28">
        <v>1</v>
      </c>
      <c r="F3" s="29" t="s">
        <v>13</v>
      </c>
      <c r="G3" s="153"/>
      <c r="H3" s="154" t="s">
        <v>12</v>
      </c>
      <c r="I3" s="30">
        <v>1</v>
      </c>
      <c r="J3" s="31" t="s">
        <v>14</v>
      </c>
      <c r="K3" s="155"/>
      <c r="L3" s="156" t="s">
        <v>12</v>
      </c>
      <c r="M3" s="26">
        <v>1</v>
      </c>
      <c r="N3" s="27" t="s">
        <v>11</v>
      </c>
      <c r="O3" s="155"/>
      <c r="P3" s="155" t="s">
        <v>12</v>
      </c>
      <c r="Q3" s="32">
        <v>1</v>
      </c>
      <c r="R3" s="33" t="s">
        <v>15</v>
      </c>
      <c r="S3" s="34" t="s">
        <v>16</v>
      </c>
      <c r="T3" s="35">
        <v>1</v>
      </c>
    </row>
    <row r="4" spans="1:20" x14ac:dyDescent="0.2">
      <c r="A4" s="36">
        <v>2</v>
      </c>
      <c r="B4" s="37" t="s">
        <v>17</v>
      </c>
      <c r="C4" s="151"/>
      <c r="D4" s="152" t="s">
        <v>12</v>
      </c>
      <c r="E4" s="38">
        <v>2</v>
      </c>
      <c r="F4" s="27" t="s">
        <v>15</v>
      </c>
      <c r="G4" s="39"/>
      <c r="H4" s="40">
        <v>40</v>
      </c>
      <c r="I4" s="30">
        <v>2</v>
      </c>
      <c r="J4" s="31" t="s">
        <v>18</v>
      </c>
      <c r="K4" s="155"/>
      <c r="L4" s="156" t="s">
        <v>12</v>
      </c>
      <c r="M4" s="36">
        <v>2</v>
      </c>
      <c r="N4" s="37" t="s">
        <v>17</v>
      </c>
      <c r="O4" s="157"/>
      <c r="P4" s="157" t="s">
        <v>12</v>
      </c>
      <c r="Q4" s="41">
        <v>2</v>
      </c>
      <c r="R4" s="31" t="s">
        <v>19</v>
      </c>
      <c r="S4" s="155" t="s">
        <v>12</v>
      </c>
      <c r="T4" s="156"/>
    </row>
    <row r="5" spans="1:20" x14ac:dyDescent="0.2">
      <c r="A5" s="28">
        <v>3</v>
      </c>
      <c r="B5" s="29" t="s">
        <v>13</v>
      </c>
      <c r="C5" s="153"/>
      <c r="D5" s="154" t="s">
        <v>12</v>
      </c>
      <c r="E5" s="42">
        <v>3</v>
      </c>
      <c r="F5" s="33" t="s">
        <v>19</v>
      </c>
      <c r="G5" s="165" t="s">
        <v>20</v>
      </c>
      <c r="H5" s="166"/>
      <c r="I5" s="30">
        <v>3</v>
      </c>
      <c r="J5" s="31" t="s">
        <v>11</v>
      </c>
      <c r="K5" s="151"/>
      <c r="L5" s="152" t="s">
        <v>12</v>
      </c>
      <c r="M5" s="28">
        <v>3</v>
      </c>
      <c r="N5" s="29" t="s">
        <v>13</v>
      </c>
      <c r="O5" s="153"/>
      <c r="P5" s="153" t="s">
        <v>12</v>
      </c>
      <c r="Q5" s="41">
        <v>3</v>
      </c>
      <c r="R5" s="31" t="s">
        <v>14</v>
      </c>
      <c r="S5" s="155"/>
      <c r="T5" s="156" t="s">
        <v>12</v>
      </c>
    </row>
    <row r="6" spans="1:20" x14ac:dyDescent="0.2">
      <c r="A6" s="38">
        <v>4</v>
      </c>
      <c r="B6" s="27" t="s">
        <v>15</v>
      </c>
      <c r="C6" s="39"/>
      <c r="D6" s="40">
        <v>36</v>
      </c>
      <c r="E6" s="26">
        <v>4</v>
      </c>
      <c r="F6" s="27" t="s">
        <v>14</v>
      </c>
      <c r="G6" s="155"/>
      <c r="H6" s="156" t="s">
        <v>12</v>
      </c>
      <c r="I6" s="36">
        <v>4</v>
      </c>
      <c r="J6" s="37" t="s">
        <v>17</v>
      </c>
      <c r="K6" s="151"/>
      <c r="L6" s="152" t="s">
        <v>12</v>
      </c>
      <c r="M6" s="38">
        <v>4</v>
      </c>
      <c r="N6" s="27" t="s">
        <v>15</v>
      </c>
      <c r="O6" s="39"/>
      <c r="P6" s="43">
        <v>49</v>
      </c>
      <c r="Q6" s="41">
        <v>4</v>
      </c>
      <c r="R6" s="31" t="s">
        <v>18</v>
      </c>
      <c r="S6" s="155"/>
      <c r="T6" s="156" t="s">
        <v>12</v>
      </c>
    </row>
    <row r="7" spans="1:20" x14ac:dyDescent="0.2">
      <c r="A7" s="38">
        <v>5</v>
      </c>
      <c r="B7" s="27" t="s">
        <v>19</v>
      </c>
      <c r="C7" s="155"/>
      <c r="D7" s="156" t="s">
        <v>12</v>
      </c>
      <c r="E7" s="26">
        <v>5</v>
      </c>
      <c r="F7" s="27" t="s">
        <v>18</v>
      </c>
      <c r="G7" s="155"/>
      <c r="H7" s="156" t="s">
        <v>12</v>
      </c>
      <c r="I7" s="28">
        <v>5</v>
      </c>
      <c r="J7" s="29" t="s">
        <v>13</v>
      </c>
      <c r="K7" s="153"/>
      <c r="L7" s="154" t="s">
        <v>12</v>
      </c>
      <c r="M7" s="38">
        <v>5</v>
      </c>
      <c r="N7" s="27" t="s">
        <v>19</v>
      </c>
      <c r="O7" s="155"/>
      <c r="P7" s="155" t="s">
        <v>12</v>
      </c>
      <c r="Q7" s="41">
        <v>5</v>
      </c>
      <c r="R7" s="31" t="s">
        <v>11</v>
      </c>
      <c r="S7" s="151"/>
      <c r="T7" s="152" t="s">
        <v>12</v>
      </c>
    </row>
    <row r="8" spans="1:20" x14ac:dyDescent="0.2">
      <c r="A8" s="38">
        <v>6</v>
      </c>
      <c r="B8" s="27" t="s">
        <v>14</v>
      </c>
      <c r="C8" s="155"/>
      <c r="D8" s="156" t="s">
        <v>12</v>
      </c>
      <c r="E8" s="38">
        <v>6</v>
      </c>
      <c r="F8" s="27" t="s">
        <v>11</v>
      </c>
      <c r="G8" s="155"/>
      <c r="H8" s="156" t="s">
        <v>12</v>
      </c>
      <c r="I8" s="38">
        <v>6</v>
      </c>
      <c r="J8" s="27" t="s">
        <v>15</v>
      </c>
      <c r="K8" s="39"/>
      <c r="L8" s="40">
        <v>45</v>
      </c>
      <c r="M8" s="38">
        <v>6</v>
      </c>
      <c r="N8" s="27" t="s">
        <v>14</v>
      </c>
      <c r="O8" s="155"/>
      <c r="P8" s="155" t="s">
        <v>12</v>
      </c>
      <c r="Q8" s="44">
        <v>6</v>
      </c>
      <c r="R8" s="37" t="s">
        <v>17</v>
      </c>
      <c r="S8" s="151"/>
      <c r="T8" s="152" t="s">
        <v>12</v>
      </c>
    </row>
    <row r="9" spans="1:20" x14ac:dyDescent="0.2">
      <c r="A9" s="38">
        <v>7</v>
      </c>
      <c r="B9" s="27" t="s">
        <v>18</v>
      </c>
      <c r="C9" s="155"/>
      <c r="D9" s="156" t="s">
        <v>12</v>
      </c>
      <c r="E9" s="36">
        <v>7</v>
      </c>
      <c r="F9" s="37" t="s">
        <v>17</v>
      </c>
      <c r="G9" s="157"/>
      <c r="H9" s="167" t="s">
        <v>12</v>
      </c>
      <c r="I9" s="38">
        <v>7</v>
      </c>
      <c r="J9" s="27" t="s">
        <v>19</v>
      </c>
      <c r="K9" s="155"/>
      <c r="L9" s="156" t="s">
        <v>12</v>
      </c>
      <c r="M9" s="38">
        <v>7</v>
      </c>
      <c r="N9" s="27" t="s">
        <v>18</v>
      </c>
      <c r="O9" s="155"/>
      <c r="P9" s="155" t="s">
        <v>12</v>
      </c>
      <c r="Q9" s="45">
        <v>7</v>
      </c>
      <c r="R9" s="29" t="s">
        <v>13</v>
      </c>
      <c r="S9" s="153"/>
      <c r="T9" s="154" t="s">
        <v>12</v>
      </c>
    </row>
    <row r="10" spans="1:20" x14ac:dyDescent="0.2">
      <c r="A10" s="38">
        <v>8</v>
      </c>
      <c r="B10" s="27" t="s">
        <v>11</v>
      </c>
      <c r="C10" s="155"/>
      <c r="D10" s="156" t="s">
        <v>12</v>
      </c>
      <c r="E10" s="28">
        <v>8</v>
      </c>
      <c r="F10" s="29" t="s">
        <v>13</v>
      </c>
      <c r="G10" s="153"/>
      <c r="H10" s="154" t="s">
        <v>12</v>
      </c>
      <c r="I10" s="38">
        <v>8</v>
      </c>
      <c r="J10" s="27" t="s">
        <v>14</v>
      </c>
      <c r="K10" s="155"/>
      <c r="L10" s="156" t="s">
        <v>12</v>
      </c>
      <c r="M10" s="38">
        <v>8</v>
      </c>
      <c r="N10" s="27" t="s">
        <v>11</v>
      </c>
      <c r="O10" s="155"/>
      <c r="P10" s="155" t="s">
        <v>12</v>
      </c>
      <c r="Q10" s="46">
        <v>8</v>
      </c>
      <c r="R10" s="27" t="s">
        <v>15</v>
      </c>
      <c r="S10" s="39"/>
      <c r="T10" s="40">
        <v>2</v>
      </c>
    </row>
    <row r="11" spans="1:20" x14ac:dyDescent="0.2">
      <c r="A11" s="36">
        <v>9</v>
      </c>
      <c r="B11" s="37" t="s">
        <v>17</v>
      </c>
      <c r="C11" s="157"/>
      <c r="D11" s="167" t="s">
        <v>12</v>
      </c>
      <c r="E11" s="38">
        <v>9</v>
      </c>
      <c r="F11" s="27" t="s">
        <v>15</v>
      </c>
      <c r="G11" s="39"/>
      <c r="H11" s="40">
        <v>41</v>
      </c>
      <c r="I11" s="38">
        <v>9</v>
      </c>
      <c r="J11" s="27" t="s">
        <v>18</v>
      </c>
      <c r="K11" s="155"/>
      <c r="L11" s="156" t="s">
        <v>12</v>
      </c>
      <c r="M11" s="36">
        <v>9</v>
      </c>
      <c r="N11" s="37" t="s">
        <v>17</v>
      </c>
      <c r="O11" s="157"/>
      <c r="P11" s="157" t="s">
        <v>12</v>
      </c>
      <c r="Q11" s="46">
        <v>9</v>
      </c>
      <c r="R11" s="27" t="s">
        <v>19</v>
      </c>
      <c r="S11" s="155"/>
      <c r="T11" s="156" t="s">
        <v>12</v>
      </c>
    </row>
    <row r="12" spans="1:20" x14ac:dyDescent="0.2">
      <c r="A12" s="28">
        <v>10</v>
      </c>
      <c r="B12" s="29" t="s">
        <v>13</v>
      </c>
      <c r="C12" s="153"/>
      <c r="D12" s="154" t="s">
        <v>12</v>
      </c>
      <c r="E12" s="38">
        <v>10</v>
      </c>
      <c r="F12" s="27" t="s">
        <v>19</v>
      </c>
      <c r="G12" s="155"/>
      <c r="H12" s="156" t="s">
        <v>12</v>
      </c>
      <c r="I12" s="38">
        <v>10</v>
      </c>
      <c r="J12" s="27" t="s">
        <v>11</v>
      </c>
      <c r="K12" s="155"/>
      <c r="L12" s="156" t="s">
        <v>12</v>
      </c>
      <c r="M12" s="28">
        <v>10</v>
      </c>
      <c r="N12" s="29" t="s">
        <v>13</v>
      </c>
      <c r="O12" s="153"/>
      <c r="P12" s="153" t="s">
        <v>12</v>
      </c>
      <c r="Q12" s="46">
        <v>10</v>
      </c>
      <c r="R12" s="27" t="s">
        <v>14</v>
      </c>
      <c r="S12" s="155"/>
      <c r="T12" s="156" t="s">
        <v>12</v>
      </c>
    </row>
    <row r="13" spans="1:20" x14ac:dyDescent="0.2">
      <c r="A13" s="38">
        <v>11</v>
      </c>
      <c r="B13" s="27" t="s">
        <v>15</v>
      </c>
      <c r="C13" s="39"/>
      <c r="D13" s="40">
        <v>37</v>
      </c>
      <c r="E13" s="38">
        <v>11</v>
      </c>
      <c r="F13" s="27" t="s">
        <v>14</v>
      </c>
      <c r="G13" s="155"/>
      <c r="H13" s="156" t="s">
        <v>12</v>
      </c>
      <c r="I13" s="36">
        <v>11</v>
      </c>
      <c r="J13" s="37" t="s">
        <v>17</v>
      </c>
      <c r="K13" s="157"/>
      <c r="L13" s="167" t="s">
        <v>12</v>
      </c>
      <c r="M13" s="38">
        <v>11</v>
      </c>
      <c r="N13" s="27" t="s">
        <v>15</v>
      </c>
      <c r="O13" s="39"/>
      <c r="P13" s="43">
        <v>50</v>
      </c>
      <c r="Q13" s="46">
        <v>11</v>
      </c>
      <c r="R13" s="27" t="s">
        <v>18</v>
      </c>
      <c r="S13" s="155"/>
      <c r="T13" s="156" t="s">
        <v>12</v>
      </c>
    </row>
    <row r="14" spans="1:20" x14ac:dyDescent="0.2">
      <c r="A14" s="38">
        <v>12</v>
      </c>
      <c r="B14" s="27" t="s">
        <v>19</v>
      </c>
      <c r="C14" s="155"/>
      <c r="D14" s="156" t="s">
        <v>12</v>
      </c>
      <c r="E14" s="38">
        <v>12</v>
      </c>
      <c r="F14" s="27" t="s">
        <v>18</v>
      </c>
      <c r="G14" s="155"/>
      <c r="H14" s="156" t="s">
        <v>12</v>
      </c>
      <c r="I14" s="28">
        <v>12</v>
      </c>
      <c r="J14" s="29" t="s">
        <v>13</v>
      </c>
      <c r="K14" s="153"/>
      <c r="L14" s="154" t="s">
        <v>12</v>
      </c>
      <c r="M14" s="38">
        <v>12</v>
      </c>
      <c r="N14" s="27" t="s">
        <v>19</v>
      </c>
      <c r="O14" s="155"/>
      <c r="P14" s="155" t="s">
        <v>12</v>
      </c>
      <c r="Q14" s="46">
        <v>12</v>
      </c>
      <c r="R14" s="27" t="s">
        <v>11</v>
      </c>
      <c r="S14" s="168" t="s">
        <v>21</v>
      </c>
      <c r="T14" s="169"/>
    </row>
    <row r="15" spans="1:20" x14ac:dyDescent="0.2">
      <c r="A15" s="38">
        <v>13</v>
      </c>
      <c r="B15" s="27" t="s">
        <v>14</v>
      </c>
      <c r="C15" s="155"/>
      <c r="D15" s="156" t="s">
        <v>12</v>
      </c>
      <c r="E15" s="38">
        <v>13</v>
      </c>
      <c r="F15" s="27" t="s">
        <v>11</v>
      </c>
      <c r="G15" s="151"/>
      <c r="H15" s="152" t="s">
        <v>12</v>
      </c>
      <c r="I15" s="38">
        <v>13</v>
      </c>
      <c r="J15" s="27" t="s">
        <v>15</v>
      </c>
      <c r="K15" s="39"/>
      <c r="L15" s="40">
        <v>46</v>
      </c>
      <c r="M15" s="38">
        <v>13</v>
      </c>
      <c r="N15" s="27" t="s">
        <v>14</v>
      </c>
      <c r="O15" s="155"/>
      <c r="P15" s="155" t="s">
        <v>12</v>
      </c>
      <c r="Q15" s="44">
        <v>13</v>
      </c>
      <c r="R15" s="37" t="s">
        <v>17</v>
      </c>
      <c r="S15" s="170"/>
      <c r="T15" s="171"/>
    </row>
    <row r="16" spans="1:20" x14ac:dyDescent="0.2">
      <c r="A16" s="38">
        <v>14</v>
      </c>
      <c r="B16" s="27" t="s">
        <v>18</v>
      </c>
      <c r="C16" s="155"/>
      <c r="D16" s="156" t="s">
        <v>12</v>
      </c>
      <c r="E16" s="36">
        <v>14</v>
      </c>
      <c r="F16" s="37" t="s">
        <v>17</v>
      </c>
      <c r="G16" s="151"/>
      <c r="H16" s="152" t="s">
        <v>12</v>
      </c>
      <c r="I16" s="38">
        <v>14</v>
      </c>
      <c r="J16" s="27" t="s">
        <v>19</v>
      </c>
      <c r="K16" s="155"/>
      <c r="L16" s="156" t="s">
        <v>12</v>
      </c>
      <c r="M16" s="38">
        <v>14</v>
      </c>
      <c r="N16" s="27" t="s">
        <v>18</v>
      </c>
      <c r="O16" s="155"/>
      <c r="P16" s="155" t="s">
        <v>12</v>
      </c>
      <c r="Q16" s="45">
        <v>14</v>
      </c>
      <c r="R16" s="29" t="s">
        <v>13</v>
      </c>
      <c r="S16" s="153"/>
      <c r="T16" s="154" t="s">
        <v>12</v>
      </c>
    </row>
    <row r="17" spans="1:20" x14ac:dyDescent="0.2">
      <c r="A17" s="38">
        <v>15</v>
      </c>
      <c r="B17" s="27" t="s">
        <v>11</v>
      </c>
      <c r="C17" s="155"/>
      <c r="D17" s="156" t="s">
        <v>12</v>
      </c>
      <c r="E17" s="28">
        <v>15</v>
      </c>
      <c r="F17" s="29" t="s">
        <v>13</v>
      </c>
      <c r="G17" s="153"/>
      <c r="H17" s="154" t="s">
        <v>12</v>
      </c>
      <c r="I17" s="38">
        <v>15</v>
      </c>
      <c r="J17" s="27" t="s">
        <v>14</v>
      </c>
      <c r="K17" s="155"/>
      <c r="L17" s="156" t="s">
        <v>12</v>
      </c>
      <c r="M17" s="38">
        <v>15</v>
      </c>
      <c r="N17" s="27" t="s">
        <v>11</v>
      </c>
      <c r="O17" s="151"/>
      <c r="P17" s="151" t="s">
        <v>12</v>
      </c>
      <c r="Q17" s="46">
        <v>15</v>
      </c>
      <c r="R17" s="27" t="s">
        <v>15</v>
      </c>
      <c r="S17" s="39"/>
      <c r="T17" s="40">
        <v>3</v>
      </c>
    </row>
    <row r="18" spans="1:20" x14ac:dyDescent="0.2">
      <c r="A18" s="36">
        <v>16</v>
      </c>
      <c r="B18" s="37" t="s">
        <v>17</v>
      </c>
      <c r="C18" s="157"/>
      <c r="D18" s="167" t="s">
        <v>12</v>
      </c>
      <c r="E18" s="38">
        <v>16</v>
      </c>
      <c r="F18" s="27" t="s">
        <v>15</v>
      </c>
      <c r="G18" s="39"/>
      <c r="H18" s="40">
        <v>42</v>
      </c>
      <c r="I18" s="38">
        <v>16</v>
      </c>
      <c r="J18" s="27" t="s">
        <v>18</v>
      </c>
      <c r="K18" s="155"/>
      <c r="L18" s="156" t="s">
        <v>12</v>
      </c>
      <c r="M18" s="36">
        <v>16</v>
      </c>
      <c r="N18" s="37" t="s">
        <v>17</v>
      </c>
      <c r="O18" s="151"/>
      <c r="P18" s="151" t="s">
        <v>12</v>
      </c>
      <c r="Q18" s="46">
        <v>16</v>
      </c>
      <c r="R18" s="27" t="s">
        <v>19</v>
      </c>
      <c r="S18" s="155"/>
      <c r="T18" s="156" t="s">
        <v>12</v>
      </c>
    </row>
    <row r="19" spans="1:20" x14ac:dyDescent="0.2">
      <c r="A19" s="28">
        <v>17</v>
      </c>
      <c r="B19" s="29" t="s">
        <v>13</v>
      </c>
      <c r="C19" s="153"/>
      <c r="D19" s="154" t="s">
        <v>12</v>
      </c>
      <c r="E19" s="38">
        <v>17</v>
      </c>
      <c r="F19" s="27" t="s">
        <v>19</v>
      </c>
      <c r="G19" s="155"/>
      <c r="H19" s="156" t="s">
        <v>12</v>
      </c>
      <c r="I19" s="38">
        <v>17</v>
      </c>
      <c r="J19" s="27" t="s">
        <v>11</v>
      </c>
      <c r="K19" s="155"/>
      <c r="L19" s="156" t="s">
        <v>12</v>
      </c>
      <c r="M19" s="28">
        <v>17</v>
      </c>
      <c r="N19" s="29" t="s">
        <v>13</v>
      </c>
      <c r="O19" s="153"/>
      <c r="P19" s="153" t="s">
        <v>12</v>
      </c>
      <c r="Q19" s="46">
        <v>17</v>
      </c>
      <c r="R19" s="27" t="s">
        <v>14</v>
      </c>
      <c r="S19" s="155"/>
      <c r="T19" s="156" t="s">
        <v>12</v>
      </c>
    </row>
    <row r="20" spans="1:20" x14ac:dyDescent="0.2">
      <c r="A20" s="38">
        <v>18</v>
      </c>
      <c r="B20" s="27" t="s">
        <v>15</v>
      </c>
      <c r="C20" s="39"/>
      <c r="D20" s="40">
        <v>38</v>
      </c>
      <c r="E20" s="38">
        <v>18</v>
      </c>
      <c r="F20" s="27" t="s">
        <v>14</v>
      </c>
      <c r="G20" s="155"/>
      <c r="H20" s="156" t="s">
        <v>12</v>
      </c>
      <c r="I20" s="36">
        <v>18</v>
      </c>
      <c r="J20" s="37" t="s">
        <v>17</v>
      </c>
      <c r="K20" s="157"/>
      <c r="L20" s="167" t="s">
        <v>12</v>
      </c>
      <c r="M20" s="38">
        <v>18</v>
      </c>
      <c r="N20" s="27" t="s">
        <v>15</v>
      </c>
      <c r="O20" s="39"/>
      <c r="P20" s="43">
        <v>51</v>
      </c>
      <c r="Q20" s="46">
        <v>18</v>
      </c>
      <c r="R20" s="27" t="s">
        <v>18</v>
      </c>
      <c r="S20" s="155"/>
      <c r="T20" s="156" t="s">
        <v>12</v>
      </c>
    </row>
    <row r="21" spans="1:20" x14ac:dyDescent="0.2">
      <c r="A21" s="38">
        <v>19</v>
      </c>
      <c r="B21" s="27" t="s">
        <v>19</v>
      </c>
      <c r="C21" s="155"/>
      <c r="D21" s="156" t="s">
        <v>12</v>
      </c>
      <c r="E21" s="38">
        <v>19</v>
      </c>
      <c r="F21" s="27" t="s">
        <v>18</v>
      </c>
      <c r="G21" s="155"/>
      <c r="H21" s="156" t="s">
        <v>12</v>
      </c>
      <c r="I21" s="28">
        <v>19</v>
      </c>
      <c r="J21" s="29" t="s">
        <v>13</v>
      </c>
      <c r="K21" s="153"/>
      <c r="L21" s="154" t="s">
        <v>12</v>
      </c>
      <c r="M21" s="38">
        <v>19</v>
      </c>
      <c r="N21" s="27" t="s">
        <v>19</v>
      </c>
      <c r="O21" s="155"/>
      <c r="P21" s="155" t="s">
        <v>12</v>
      </c>
      <c r="Q21" s="46">
        <v>19</v>
      </c>
      <c r="R21" s="27" t="s">
        <v>11</v>
      </c>
      <c r="S21" s="168" t="s">
        <v>21</v>
      </c>
      <c r="T21" s="169"/>
    </row>
    <row r="22" spans="1:20" x14ac:dyDescent="0.2">
      <c r="A22" s="38">
        <v>20</v>
      </c>
      <c r="B22" s="27" t="s">
        <v>14</v>
      </c>
      <c r="C22" s="155"/>
      <c r="D22" s="156" t="s">
        <v>12</v>
      </c>
      <c r="E22" s="38">
        <v>20</v>
      </c>
      <c r="F22" s="27" t="s">
        <v>11</v>
      </c>
      <c r="G22" s="155"/>
      <c r="H22" s="156" t="s">
        <v>12</v>
      </c>
      <c r="I22" s="38">
        <v>20</v>
      </c>
      <c r="J22" s="27" t="s">
        <v>15</v>
      </c>
      <c r="K22" s="39"/>
      <c r="L22" s="40">
        <v>47</v>
      </c>
      <c r="M22" s="38">
        <v>20</v>
      </c>
      <c r="N22" s="27" t="s">
        <v>14</v>
      </c>
      <c r="O22" s="155"/>
      <c r="P22" s="155" t="s">
        <v>12</v>
      </c>
      <c r="Q22" s="44">
        <v>20</v>
      </c>
      <c r="R22" s="37" t="s">
        <v>17</v>
      </c>
      <c r="S22" s="170"/>
      <c r="T22" s="171"/>
    </row>
    <row r="23" spans="1:20" x14ac:dyDescent="0.2">
      <c r="A23" s="38">
        <v>21</v>
      </c>
      <c r="B23" s="27" t="s">
        <v>18</v>
      </c>
      <c r="C23" s="155"/>
      <c r="D23" s="156" t="s">
        <v>12</v>
      </c>
      <c r="E23" s="36">
        <v>21</v>
      </c>
      <c r="F23" s="37" t="s">
        <v>17</v>
      </c>
      <c r="G23" s="157"/>
      <c r="H23" s="167" t="s">
        <v>12</v>
      </c>
      <c r="I23" s="38">
        <v>21</v>
      </c>
      <c r="J23" s="27" t="s">
        <v>19</v>
      </c>
      <c r="K23" s="155"/>
      <c r="L23" s="156" t="s">
        <v>12</v>
      </c>
      <c r="M23" s="38">
        <v>21</v>
      </c>
      <c r="N23" s="27" t="s">
        <v>18</v>
      </c>
      <c r="O23" s="155"/>
      <c r="P23" s="155" t="s">
        <v>12</v>
      </c>
      <c r="Q23" s="45">
        <v>21</v>
      </c>
      <c r="R23" s="29" t="s">
        <v>13</v>
      </c>
      <c r="S23" s="153"/>
      <c r="T23" s="154" t="s">
        <v>12</v>
      </c>
    </row>
    <row r="24" spans="1:20" x14ac:dyDescent="0.2">
      <c r="A24" s="38">
        <v>22</v>
      </c>
      <c r="B24" s="27" t="s">
        <v>11</v>
      </c>
      <c r="C24" s="151"/>
      <c r="D24" s="152" t="s">
        <v>12</v>
      </c>
      <c r="E24" s="28">
        <v>22</v>
      </c>
      <c r="F24" s="29" t="s">
        <v>13</v>
      </c>
      <c r="G24" s="153"/>
      <c r="H24" s="154" t="s">
        <v>12</v>
      </c>
      <c r="I24" s="38">
        <v>22</v>
      </c>
      <c r="J24" s="27" t="s">
        <v>14</v>
      </c>
      <c r="K24" s="155"/>
      <c r="L24" s="156" t="s">
        <v>12</v>
      </c>
      <c r="M24" s="38">
        <v>22</v>
      </c>
      <c r="N24" s="27" t="s">
        <v>11</v>
      </c>
      <c r="O24" s="155"/>
      <c r="P24" s="155" t="s">
        <v>12</v>
      </c>
      <c r="Q24" s="46">
        <v>22</v>
      </c>
      <c r="R24" s="27" t="s">
        <v>15</v>
      </c>
      <c r="S24" s="39"/>
      <c r="T24" s="40">
        <v>4</v>
      </c>
    </row>
    <row r="25" spans="1:20" x14ac:dyDescent="0.2">
      <c r="A25" s="36">
        <v>23</v>
      </c>
      <c r="B25" s="37" t="s">
        <v>17</v>
      </c>
      <c r="C25" s="151"/>
      <c r="D25" s="152" t="s">
        <v>12</v>
      </c>
      <c r="E25" s="30">
        <v>23</v>
      </c>
      <c r="F25" s="31" t="s">
        <v>15</v>
      </c>
      <c r="G25" s="39"/>
      <c r="H25" s="40">
        <v>43</v>
      </c>
      <c r="I25" s="38">
        <v>23</v>
      </c>
      <c r="J25" s="27" t="s">
        <v>18</v>
      </c>
      <c r="K25" s="155"/>
      <c r="L25" s="156" t="s">
        <v>12</v>
      </c>
      <c r="M25" s="36">
        <v>23</v>
      </c>
      <c r="N25" s="37" t="s">
        <v>17</v>
      </c>
      <c r="O25" s="157"/>
      <c r="P25" s="157" t="s">
        <v>12</v>
      </c>
      <c r="Q25" s="46">
        <v>23</v>
      </c>
      <c r="R25" s="27" t="s">
        <v>19</v>
      </c>
      <c r="S25" s="155"/>
      <c r="T25" s="156" t="s">
        <v>12</v>
      </c>
    </row>
    <row r="26" spans="1:20" x14ac:dyDescent="0.2">
      <c r="A26" s="28">
        <v>24</v>
      </c>
      <c r="B26" s="29" t="s">
        <v>13</v>
      </c>
      <c r="C26" s="153"/>
      <c r="D26" s="154" t="s">
        <v>12</v>
      </c>
      <c r="E26" s="30">
        <v>24</v>
      </c>
      <c r="F26" s="31" t="s">
        <v>19</v>
      </c>
      <c r="G26" s="155"/>
      <c r="H26" s="156" t="s">
        <v>12</v>
      </c>
      <c r="I26" s="38">
        <v>24</v>
      </c>
      <c r="J26" s="27" t="s">
        <v>11</v>
      </c>
      <c r="K26" s="151"/>
      <c r="L26" s="152" t="s">
        <v>12</v>
      </c>
      <c r="M26" s="28">
        <v>24</v>
      </c>
      <c r="N26" s="29" t="s">
        <v>13</v>
      </c>
      <c r="O26" s="153"/>
      <c r="P26" s="153" t="s">
        <v>12</v>
      </c>
      <c r="Q26" s="46">
        <v>24</v>
      </c>
      <c r="R26" s="27" t="s">
        <v>14</v>
      </c>
      <c r="S26" s="155"/>
      <c r="T26" s="156" t="s">
        <v>12</v>
      </c>
    </row>
    <row r="27" spans="1:20" x14ac:dyDescent="0.2">
      <c r="A27" s="38">
        <v>25</v>
      </c>
      <c r="B27" s="27" t="s">
        <v>15</v>
      </c>
      <c r="C27" s="39"/>
      <c r="D27" s="40">
        <v>39</v>
      </c>
      <c r="E27" s="30">
        <v>25</v>
      </c>
      <c r="F27" s="31" t="s">
        <v>14</v>
      </c>
      <c r="G27" s="155"/>
      <c r="H27" s="156" t="s">
        <v>12</v>
      </c>
      <c r="I27" s="36">
        <v>25</v>
      </c>
      <c r="J27" s="37" t="s">
        <v>17</v>
      </c>
      <c r="K27" s="151"/>
      <c r="L27" s="152" t="s">
        <v>12</v>
      </c>
      <c r="M27" s="42">
        <v>25</v>
      </c>
      <c r="N27" s="33" t="s">
        <v>15</v>
      </c>
      <c r="O27" s="34" t="s">
        <v>22</v>
      </c>
      <c r="P27" s="47">
        <v>52</v>
      </c>
      <c r="Q27" s="46">
        <v>25</v>
      </c>
      <c r="R27" s="27" t="s">
        <v>18</v>
      </c>
      <c r="S27" s="155"/>
      <c r="T27" s="156" t="s">
        <v>12</v>
      </c>
    </row>
    <row r="28" spans="1:20" x14ac:dyDescent="0.2">
      <c r="A28" s="38">
        <v>26</v>
      </c>
      <c r="B28" s="27" t="s">
        <v>19</v>
      </c>
      <c r="C28" s="155"/>
      <c r="D28" s="156" t="s">
        <v>12</v>
      </c>
      <c r="E28" s="30">
        <v>26</v>
      </c>
      <c r="F28" s="31" t="s">
        <v>18</v>
      </c>
      <c r="G28" s="155"/>
      <c r="H28" s="156" t="s">
        <v>12</v>
      </c>
      <c r="I28" s="28">
        <v>26</v>
      </c>
      <c r="J28" s="29" t="s">
        <v>13</v>
      </c>
      <c r="K28" s="153"/>
      <c r="L28" s="154" t="s">
        <v>12</v>
      </c>
      <c r="M28" s="42">
        <v>26</v>
      </c>
      <c r="N28" s="33" t="s">
        <v>19</v>
      </c>
      <c r="O28" s="165" t="s">
        <v>23</v>
      </c>
      <c r="P28" s="172"/>
      <c r="Q28" s="46">
        <v>26</v>
      </c>
      <c r="R28" s="27" t="s">
        <v>11</v>
      </c>
      <c r="S28" s="155"/>
      <c r="T28" s="156" t="s">
        <v>12</v>
      </c>
    </row>
    <row r="29" spans="1:20" x14ac:dyDescent="0.2">
      <c r="A29" s="38">
        <v>27</v>
      </c>
      <c r="B29" s="27" t="s">
        <v>14</v>
      </c>
      <c r="C29" s="155"/>
      <c r="D29" s="156" t="s">
        <v>12</v>
      </c>
      <c r="E29" s="30">
        <v>27</v>
      </c>
      <c r="F29" s="31" t="s">
        <v>11</v>
      </c>
      <c r="G29" s="155"/>
      <c r="H29" s="156" t="s">
        <v>12</v>
      </c>
      <c r="I29" s="38">
        <v>27</v>
      </c>
      <c r="J29" s="27" t="s">
        <v>15</v>
      </c>
      <c r="K29" s="39"/>
      <c r="L29" s="40">
        <v>48</v>
      </c>
      <c r="M29" s="30">
        <v>27</v>
      </c>
      <c r="N29" s="31" t="s">
        <v>14</v>
      </c>
      <c r="O29" s="155"/>
      <c r="P29" s="155" t="s">
        <v>12</v>
      </c>
      <c r="Q29" s="44">
        <v>27</v>
      </c>
      <c r="R29" s="37" t="s">
        <v>17</v>
      </c>
      <c r="S29" s="157"/>
      <c r="T29" s="167" t="s">
        <v>12</v>
      </c>
    </row>
    <row r="30" spans="1:20" x14ac:dyDescent="0.2">
      <c r="A30" s="38">
        <v>28</v>
      </c>
      <c r="B30" s="27" t="s">
        <v>18</v>
      </c>
      <c r="C30" s="155"/>
      <c r="D30" s="156" t="s">
        <v>12</v>
      </c>
      <c r="E30" s="36">
        <v>28</v>
      </c>
      <c r="F30" s="37" t="s">
        <v>17</v>
      </c>
      <c r="G30" s="157"/>
      <c r="H30" s="167" t="s">
        <v>12</v>
      </c>
      <c r="I30" s="38">
        <v>28</v>
      </c>
      <c r="J30" s="27" t="s">
        <v>19</v>
      </c>
      <c r="K30" s="155"/>
      <c r="L30" s="156" t="s">
        <v>12</v>
      </c>
      <c r="M30" s="30">
        <v>28</v>
      </c>
      <c r="N30" s="31" t="s">
        <v>18</v>
      </c>
      <c r="O30" s="155"/>
      <c r="P30" s="155" t="s">
        <v>12</v>
      </c>
      <c r="Q30" s="45">
        <v>28</v>
      </c>
      <c r="R30" s="29" t="s">
        <v>13</v>
      </c>
      <c r="S30" s="153"/>
      <c r="T30" s="154" t="s">
        <v>12</v>
      </c>
    </row>
    <row r="31" spans="1:20" x14ac:dyDescent="0.2">
      <c r="A31" s="38">
        <v>29</v>
      </c>
      <c r="B31" s="27" t="s">
        <v>11</v>
      </c>
      <c r="C31" s="155"/>
      <c r="D31" s="156" t="s">
        <v>12</v>
      </c>
      <c r="E31" s="28">
        <v>29</v>
      </c>
      <c r="F31" s="29" t="s">
        <v>13</v>
      </c>
      <c r="G31" s="153"/>
      <c r="H31" s="154" t="s">
        <v>12</v>
      </c>
      <c r="I31" s="38">
        <v>29</v>
      </c>
      <c r="J31" s="27" t="s">
        <v>14</v>
      </c>
      <c r="K31" s="155"/>
      <c r="L31" s="156" t="s">
        <v>12</v>
      </c>
      <c r="M31" s="30">
        <v>29</v>
      </c>
      <c r="N31" s="31" t="s">
        <v>11</v>
      </c>
      <c r="O31" s="155"/>
      <c r="P31" s="155" t="s">
        <v>12</v>
      </c>
      <c r="Q31" s="46">
        <v>29</v>
      </c>
      <c r="R31" s="27" t="s">
        <v>15</v>
      </c>
      <c r="S31" s="39"/>
      <c r="T31" s="40">
        <v>5</v>
      </c>
    </row>
    <row r="32" spans="1:20" x14ac:dyDescent="0.2">
      <c r="A32" s="36">
        <v>30</v>
      </c>
      <c r="B32" s="37" t="s">
        <v>17</v>
      </c>
      <c r="C32" s="157"/>
      <c r="D32" s="167" t="s">
        <v>12</v>
      </c>
      <c r="E32" s="30">
        <v>30</v>
      </c>
      <c r="F32" s="27" t="s">
        <v>15</v>
      </c>
      <c r="G32" s="39"/>
      <c r="H32" s="40">
        <v>44</v>
      </c>
      <c r="I32" s="26">
        <v>30</v>
      </c>
      <c r="J32" s="27" t="s">
        <v>18</v>
      </c>
      <c r="K32" s="155"/>
      <c r="L32" s="156" t="s">
        <v>12</v>
      </c>
      <c r="M32" s="36">
        <v>30</v>
      </c>
      <c r="N32" s="37" t="s">
        <v>17</v>
      </c>
      <c r="O32" s="157"/>
      <c r="P32" s="157" t="s">
        <v>12</v>
      </c>
      <c r="Q32" s="46">
        <v>30</v>
      </c>
      <c r="R32" s="27" t="s">
        <v>19</v>
      </c>
      <c r="S32" s="155"/>
      <c r="T32" s="156" t="s">
        <v>12</v>
      </c>
    </row>
    <row r="33" spans="1:20" x14ac:dyDescent="0.2">
      <c r="A33" s="48"/>
      <c r="B33" s="49"/>
      <c r="C33" s="49"/>
      <c r="D33" s="50"/>
      <c r="E33" s="42">
        <v>31</v>
      </c>
      <c r="F33" s="33" t="s">
        <v>19</v>
      </c>
      <c r="G33" s="165" t="s">
        <v>24</v>
      </c>
      <c r="H33" s="166"/>
      <c r="I33" s="48"/>
      <c r="J33" s="49"/>
      <c r="K33" s="49"/>
      <c r="L33" s="50"/>
      <c r="M33" s="28">
        <v>31</v>
      </c>
      <c r="N33" s="29" t="s">
        <v>13</v>
      </c>
      <c r="O33" s="153"/>
      <c r="P33" s="153" t="s">
        <v>12</v>
      </c>
      <c r="Q33" s="46">
        <v>31</v>
      </c>
      <c r="R33" s="27" t="s">
        <v>14</v>
      </c>
      <c r="S33" s="155"/>
      <c r="T33" s="156" t="s">
        <v>12</v>
      </c>
    </row>
    <row r="34" spans="1:20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 t="s">
        <v>25</v>
      </c>
    </row>
    <row r="35" spans="1:20" x14ac:dyDescent="0.2">
      <c r="A35" s="173" t="s">
        <v>26</v>
      </c>
      <c r="B35" s="174"/>
      <c r="C35" s="174"/>
      <c r="E35" s="175" t="s">
        <v>27</v>
      </c>
      <c r="F35" s="175"/>
      <c r="G35" s="175"/>
    </row>
    <row r="36" spans="1:20" x14ac:dyDescent="0.2">
      <c r="A36" s="174"/>
      <c r="B36" s="174"/>
      <c r="C36" s="174"/>
      <c r="E36" s="175"/>
      <c r="F36" s="175"/>
      <c r="G36" s="175"/>
    </row>
  </sheetData>
  <mergeCells count="137">
    <mergeCell ref="S32:T32"/>
    <mergeCell ref="G33:H33"/>
    <mergeCell ref="O33:P33"/>
    <mergeCell ref="S33:T33"/>
    <mergeCell ref="A35:C36"/>
    <mergeCell ref="E35:G36"/>
    <mergeCell ref="C31:D31"/>
    <mergeCell ref="G31:H31"/>
    <mergeCell ref="K31:L31"/>
    <mergeCell ref="O31:P31"/>
    <mergeCell ref="C32:D32"/>
    <mergeCell ref="K32:L32"/>
    <mergeCell ref="O32:P32"/>
    <mergeCell ref="C29:D29"/>
    <mergeCell ref="G29:H29"/>
    <mergeCell ref="O29:P29"/>
    <mergeCell ref="S29:T29"/>
    <mergeCell ref="C30:D30"/>
    <mergeCell ref="G30:H30"/>
    <mergeCell ref="K30:L30"/>
    <mergeCell ref="O30:P30"/>
    <mergeCell ref="S30:T30"/>
    <mergeCell ref="G27:H27"/>
    <mergeCell ref="K27:L27"/>
    <mergeCell ref="S27:T27"/>
    <mergeCell ref="C28:D28"/>
    <mergeCell ref="G28:H28"/>
    <mergeCell ref="K28:L28"/>
    <mergeCell ref="O28:P28"/>
    <mergeCell ref="S28:T28"/>
    <mergeCell ref="S25:T25"/>
    <mergeCell ref="C26:D26"/>
    <mergeCell ref="G26:H26"/>
    <mergeCell ref="K26:L26"/>
    <mergeCell ref="O26:P26"/>
    <mergeCell ref="S26:T26"/>
    <mergeCell ref="C24:D24"/>
    <mergeCell ref="G24:H24"/>
    <mergeCell ref="K24:L24"/>
    <mergeCell ref="O24:P24"/>
    <mergeCell ref="C25:D25"/>
    <mergeCell ref="K25:L25"/>
    <mergeCell ref="O25:P25"/>
    <mergeCell ref="O22:P22"/>
    <mergeCell ref="C23:D23"/>
    <mergeCell ref="G23:H23"/>
    <mergeCell ref="K23:L23"/>
    <mergeCell ref="O23:P23"/>
    <mergeCell ref="S23:T23"/>
    <mergeCell ref="G20:H20"/>
    <mergeCell ref="K20:L20"/>
    <mergeCell ref="S20:T20"/>
    <mergeCell ref="C21:D21"/>
    <mergeCell ref="G21:H21"/>
    <mergeCell ref="K21:L21"/>
    <mergeCell ref="O21:P21"/>
    <mergeCell ref="S21:T22"/>
    <mergeCell ref="C22:D22"/>
    <mergeCell ref="G22:H22"/>
    <mergeCell ref="S18:T18"/>
    <mergeCell ref="C19:D19"/>
    <mergeCell ref="G19:H19"/>
    <mergeCell ref="K19:L19"/>
    <mergeCell ref="O19:P19"/>
    <mergeCell ref="S19:T19"/>
    <mergeCell ref="C17:D17"/>
    <mergeCell ref="G17:H17"/>
    <mergeCell ref="K17:L17"/>
    <mergeCell ref="O17:P17"/>
    <mergeCell ref="C18:D18"/>
    <mergeCell ref="K18:L18"/>
    <mergeCell ref="O18:P18"/>
    <mergeCell ref="O15:P15"/>
    <mergeCell ref="C16:D16"/>
    <mergeCell ref="G16:H16"/>
    <mergeCell ref="K16:L16"/>
    <mergeCell ref="O16:P16"/>
    <mergeCell ref="S16:T16"/>
    <mergeCell ref="G13:H13"/>
    <mergeCell ref="K13:L13"/>
    <mergeCell ref="S13:T13"/>
    <mergeCell ref="C14:D14"/>
    <mergeCell ref="G14:H14"/>
    <mergeCell ref="K14:L14"/>
    <mergeCell ref="O14:P14"/>
    <mergeCell ref="S14:T15"/>
    <mergeCell ref="C15:D15"/>
    <mergeCell ref="G15:H15"/>
    <mergeCell ref="S11:T11"/>
    <mergeCell ref="C12:D12"/>
    <mergeCell ref="G12:H12"/>
    <mergeCell ref="K12:L12"/>
    <mergeCell ref="O12:P12"/>
    <mergeCell ref="S12:T12"/>
    <mergeCell ref="C10:D10"/>
    <mergeCell ref="G10:H10"/>
    <mergeCell ref="K10:L10"/>
    <mergeCell ref="O10:P10"/>
    <mergeCell ref="C11:D11"/>
    <mergeCell ref="K11:L11"/>
    <mergeCell ref="O11:P11"/>
    <mergeCell ref="C8:D8"/>
    <mergeCell ref="G8:H8"/>
    <mergeCell ref="O8:P8"/>
    <mergeCell ref="S8:T8"/>
    <mergeCell ref="C9:D9"/>
    <mergeCell ref="G9:H9"/>
    <mergeCell ref="K9:L9"/>
    <mergeCell ref="O9:P9"/>
    <mergeCell ref="S9:T9"/>
    <mergeCell ref="G6:H6"/>
    <mergeCell ref="K6:L6"/>
    <mergeCell ref="S6:T6"/>
    <mergeCell ref="C7:D7"/>
    <mergeCell ref="G7:H7"/>
    <mergeCell ref="K7:L7"/>
    <mergeCell ref="O7:P7"/>
    <mergeCell ref="S7:T7"/>
    <mergeCell ref="S4:T4"/>
    <mergeCell ref="C5:D5"/>
    <mergeCell ref="G5:H5"/>
    <mergeCell ref="K5:L5"/>
    <mergeCell ref="O5:P5"/>
    <mergeCell ref="S5:T5"/>
    <mergeCell ref="C3:D3"/>
    <mergeCell ref="G3:H3"/>
    <mergeCell ref="K3:L3"/>
    <mergeCell ref="O3:P3"/>
    <mergeCell ref="C4:D4"/>
    <mergeCell ref="K4:L4"/>
    <mergeCell ref="O4:P4"/>
    <mergeCell ref="A1:T1"/>
    <mergeCell ref="A2:D2"/>
    <mergeCell ref="E2:H2"/>
    <mergeCell ref="I2:L2"/>
    <mergeCell ref="M2:P2"/>
    <mergeCell ref="Q2:T2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7" sqref="E7"/>
    </sheetView>
  </sheetViews>
  <sheetFormatPr baseColWidth="10" defaultRowHeight="14.25" x14ac:dyDescent="0.2"/>
  <sheetData>
    <row r="1" spans="1:1" ht="15" x14ac:dyDescent="0.25">
      <c r="A1" s="61" t="s">
        <v>35</v>
      </c>
    </row>
    <row r="2" spans="1:1" x14ac:dyDescent="0.2">
      <c r="A2" t="s">
        <v>32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53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K34" sqref="K34"/>
    </sheetView>
  </sheetViews>
  <sheetFormatPr baseColWidth="10" defaultRowHeight="14.25" x14ac:dyDescent="0.2"/>
  <cols>
    <col min="1" max="1" width="3.875" bestFit="1" customWidth="1"/>
    <col min="2" max="2" width="7.25" bestFit="1" customWidth="1"/>
    <col min="3" max="5" width="7.75" bestFit="1" customWidth="1"/>
    <col min="6" max="6" width="7.75" style="2" bestFit="1" customWidth="1"/>
    <col min="7" max="7" width="6.75" style="1" bestFit="1" customWidth="1"/>
    <col min="8" max="10" width="6.75" bestFit="1" customWidth="1"/>
    <col min="11" max="11" width="9.75" bestFit="1" customWidth="1"/>
    <col min="12" max="12" width="7.75" bestFit="1" customWidth="1"/>
    <col min="13" max="13" width="3.875" bestFit="1" customWidth="1"/>
    <col min="14" max="14" width="7.25" bestFit="1" customWidth="1"/>
    <col min="15" max="18" width="7.75" bestFit="1" customWidth="1"/>
    <col min="19" max="22" width="6.75" bestFit="1" customWidth="1"/>
    <col min="23" max="23" width="8.5" bestFit="1" customWidth="1"/>
    <col min="24" max="24" width="7.75" bestFit="1" customWidth="1"/>
  </cols>
  <sheetData>
    <row r="1" spans="1:24" ht="18" x14ac:dyDescent="0.25">
      <c r="A1" s="180" t="s">
        <v>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  <c r="M1" s="180" t="s">
        <v>39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2"/>
    </row>
    <row r="2" spans="1:24" s="1" customFormat="1" ht="15" x14ac:dyDescent="0.2">
      <c r="A2" s="65"/>
      <c r="B2" s="16" t="s">
        <v>0</v>
      </c>
      <c r="C2" s="57">
        <v>0.375</v>
      </c>
      <c r="D2" s="53">
        <f>C3</f>
        <v>0.40625</v>
      </c>
      <c r="E2" s="59">
        <f>D3+0.25/24</f>
        <v>0.44791666666666669</v>
      </c>
      <c r="F2" s="59">
        <f>E3</f>
        <v>0.47916666666666669</v>
      </c>
      <c r="G2" s="57">
        <f>F3+0.75/24</f>
        <v>0.54166666666666674</v>
      </c>
      <c r="H2" s="53">
        <f>G3</f>
        <v>0.57291666666666674</v>
      </c>
      <c r="I2" s="59">
        <f>H3+0.25/24</f>
        <v>0.61458333333333337</v>
      </c>
      <c r="J2" s="59">
        <f>I3</f>
        <v>0.64583333333333337</v>
      </c>
      <c r="K2" s="2"/>
      <c r="L2" s="66"/>
      <c r="M2" s="65"/>
      <c r="N2" s="16" t="s">
        <v>0</v>
      </c>
      <c r="O2" s="57">
        <v>0.375</v>
      </c>
      <c r="P2" s="53">
        <f>O3</f>
        <v>0.40625</v>
      </c>
      <c r="Q2" s="59">
        <f>P3+0.25/24</f>
        <v>0.44791666666666669</v>
      </c>
      <c r="R2" s="59">
        <f>Q3</f>
        <v>0.47916666666666669</v>
      </c>
      <c r="S2" s="57">
        <f>R3+0.75/24</f>
        <v>0.54166666666666674</v>
      </c>
      <c r="T2" s="53">
        <f>S3</f>
        <v>0.57291666666666674</v>
      </c>
      <c r="U2" s="59">
        <f>T3+0.25/24</f>
        <v>0.61458333333333337</v>
      </c>
      <c r="V2" s="59">
        <f>U3</f>
        <v>0.64583333333333337</v>
      </c>
      <c r="W2" s="2"/>
      <c r="X2" s="66"/>
    </row>
    <row r="3" spans="1:24" s="1" customFormat="1" ht="15" x14ac:dyDescent="0.2">
      <c r="A3" s="65"/>
      <c r="B3" s="16" t="s">
        <v>1</v>
      </c>
      <c r="C3" s="57">
        <f t="shared" ref="C3:J3" si="0">C2+0.75/24</f>
        <v>0.40625</v>
      </c>
      <c r="D3" s="53">
        <f t="shared" si="0"/>
        <v>0.4375</v>
      </c>
      <c r="E3" s="59">
        <f t="shared" si="0"/>
        <v>0.47916666666666669</v>
      </c>
      <c r="F3" s="59">
        <f t="shared" si="0"/>
        <v>0.51041666666666674</v>
      </c>
      <c r="G3" s="57">
        <f t="shared" si="0"/>
        <v>0.57291666666666674</v>
      </c>
      <c r="H3" s="53">
        <f t="shared" si="0"/>
        <v>0.60416666666666674</v>
      </c>
      <c r="I3" s="59">
        <f t="shared" si="0"/>
        <v>0.64583333333333337</v>
      </c>
      <c r="J3" s="59">
        <f t="shared" si="0"/>
        <v>0.67708333333333337</v>
      </c>
      <c r="K3" s="2"/>
      <c r="L3" s="66"/>
      <c r="M3" s="65"/>
      <c r="N3" s="16" t="s">
        <v>1</v>
      </c>
      <c r="O3" s="57">
        <f t="shared" ref="O3:V3" si="1">O2+0.75/24</f>
        <v>0.40625</v>
      </c>
      <c r="P3" s="53">
        <f t="shared" si="1"/>
        <v>0.4375</v>
      </c>
      <c r="Q3" s="59">
        <f t="shared" si="1"/>
        <v>0.47916666666666669</v>
      </c>
      <c r="R3" s="59">
        <f t="shared" si="1"/>
        <v>0.51041666666666674</v>
      </c>
      <c r="S3" s="57">
        <f t="shared" si="1"/>
        <v>0.57291666666666674</v>
      </c>
      <c r="T3" s="53">
        <f t="shared" si="1"/>
        <v>0.60416666666666674</v>
      </c>
      <c r="U3" s="59">
        <f t="shared" si="1"/>
        <v>0.64583333333333337</v>
      </c>
      <c r="V3" s="59">
        <f t="shared" si="1"/>
        <v>0.67708333333333337</v>
      </c>
      <c r="W3" s="2"/>
      <c r="X3" s="66"/>
    </row>
    <row r="4" spans="1:24" s="1" customFormat="1" ht="15" x14ac:dyDescent="0.2">
      <c r="A4" s="65"/>
      <c r="B4" s="16" t="s">
        <v>2</v>
      </c>
      <c r="C4" s="58">
        <f>(C3-C$2)*24/0.75</f>
        <v>1</v>
      </c>
      <c r="D4" s="54">
        <f>(D3-D2)*24/0.75</f>
        <v>1</v>
      </c>
      <c r="E4" s="60">
        <f>(E3-E2)*24/0.75</f>
        <v>1</v>
      </c>
      <c r="F4" s="60">
        <f>(F3-F2)*24/0.75</f>
        <v>1.0000000000000018</v>
      </c>
      <c r="G4" s="58">
        <f>(G3-G$2)*24/0.75</f>
        <v>1</v>
      </c>
      <c r="H4" s="54">
        <f>(H3-H2)*24/0.75</f>
        <v>1</v>
      </c>
      <c r="I4" s="60">
        <f>(I3-I2)*24/0.75</f>
        <v>1</v>
      </c>
      <c r="J4" s="60">
        <f>(J3-J2)*24/0.75</f>
        <v>1</v>
      </c>
      <c r="K4" s="2"/>
      <c r="L4" s="66"/>
      <c r="M4" s="65"/>
      <c r="N4" s="16" t="s">
        <v>2</v>
      </c>
      <c r="O4" s="58">
        <f>(O3-O$2)*24/0.75</f>
        <v>1</v>
      </c>
      <c r="P4" s="54">
        <f>(P3-P2)*24/0.75</f>
        <v>1</v>
      </c>
      <c r="Q4" s="60">
        <f>(Q3-Q2)*24/0.75</f>
        <v>1</v>
      </c>
      <c r="R4" s="60">
        <f>(R3-R2)*24/0.75</f>
        <v>1.0000000000000018</v>
      </c>
      <c r="S4" s="58">
        <f>(S3-S$2)*24/0.75</f>
        <v>1</v>
      </c>
      <c r="T4" s="54">
        <f>(T3-T2)*24/0.75</f>
        <v>1</v>
      </c>
      <c r="U4" s="60">
        <f>(U3-U2)*24/0.75</f>
        <v>1</v>
      </c>
      <c r="V4" s="60">
        <f>(V3-V2)*24/0.75</f>
        <v>1</v>
      </c>
      <c r="W4" s="2"/>
      <c r="X4" s="66"/>
    </row>
    <row r="5" spans="1:24" s="1" customFormat="1" ht="15" hidden="1" x14ac:dyDescent="0.25">
      <c r="A5" s="67"/>
      <c r="B5" s="7" t="s">
        <v>1</v>
      </c>
      <c r="C5" s="7"/>
      <c r="D5" s="7"/>
      <c r="E5" s="3"/>
      <c r="F5" s="3"/>
      <c r="G5" s="7"/>
      <c r="H5" s="7"/>
      <c r="I5" s="3"/>
      <c r="J5" s="3"/>
      <c r="K5" s="2"/>
      <c r="L5" s="66"/>
      <c r="M5" s="67"/>
      <c r="N5" s="7" t="s">
        <v>1</v>
      </c>
      <c r="O5" s="7"/>
      <c r="P5" s="7"/>
      <c r="Q5" s="3"/>
      <c r="R5" s="3"/>
      <c r="S5" s="7"/>
      <c r="T5" s="7"/>
      <c r="U5" s="3"/>
      <c r="V5" s="3"/>
      <c r="W5" s="2"/>
      <c r="X5" s="66"/>
    </row>
    <row r="6" spans="1:24" s="1" customFormat="1" ht="15" hidden="1" x14ac:dyDescent="0.25">
      <c r="A6" s="67"/>
      <c r="B6" s="7" t="s">
        <v>2</v>
      </c>
      <c r="C6" s="7"/>
      <c r="D6" s="7"/>
      <c r="E6" s="3"/>
      <c r="F6" s="3"/>
      <c r="G6" s="7"/>
      <c r="H6" s="7"/>
      <c r="I6" s="3"/>
      <c r="J6" s="3"/>
      <c r="K6" s="2"/>
      <c r="L6" s="66"/>
      <c r="M6" s="67"/>
      <c r="N6" s="7" t="s">
        <v>2</v>
      </c>
      <c r="O6" s="7"/>
      <c r="P6" s="7"/>
      <c r="Q6" s="3"/>
      <c r="R6" s="3"/>
      <c r="S6" s="7"/>
      <c r="T6" s="7"/>
      <c r="U6" s="3"/>
      <c r="V6" s="3"/>
      <c r="W6" s="2"/>
      <c r="X6" s="66"/>
    </row>
    <row r="7" spans="1:24" s="1" customFormat="1" ht="15" x14ac:dyDescent="0.25">
      <c r="A7" s="68" t="s">
        <v>3</v>
      </c>
      <c r="B7" s="18" t="s">
        <v>4</v>
      </c>
      <c r="C7" s="55"/>
      <c r="D7" s="55"/>
      <c r="E7" s="55"/>
      <c r="F7" s="55"/>
      <c r="G7" s="55"/>
      <c r="H7" s="55"/>
      <c r="I7" s="55"/>
      <c r="J7" s="55"/>
      <c r="K7" s="2"/>
      <c r="L7" s="66"/>
      <c r="M7" s="68" t="s">
        <v>3</v>
      </c>
      <c r="N7" s="18" t="s">
        <v>4</v>
      </c>
      <c r="O7" s="55"/>
      <c r="P7" s="55"/>
      <c r="Q7" s="55"/>
      <c r="R7" s="55"/>
      <c r="S7" s="55"/>
      <c r="T7" s="55"/>
      <c r="U7" s="55"/>
      <c r="V7" s="55"/>
      <c r="W7" s="2"/>
      <c r="X7" s="66"/>
    </row>
    <row r="8" spans="1:24" s="1" customFormat="1" x14ac:dyDescent="0.2">
      <c r="A8" s="69">
        <v>35</v>
      </c>
      <c r="B8" s="22">
        <v>42980</v>
      </c>
      <c r="C8" s="56"/>
      <c r="D8" s="56"/>
      <c r="E8" s="25"/>
      <c r="F8" s="25"/>
      <c r="G8" s="56"/>
      <c r="H8" s="56"/>
      <c r="I8" s="25"/>
      <c r="J8" s="25"/>
      <c r="K8" s="2"/>
      <c r="L8" s="66"/>
      <c r="M8" s="69">
        <v>35</v>
      </c>
      <c r="N8" s="22">
        <v>42980</v>
      </c>
      <c r="O8" s="56" t="s">
        <v>32</v>
      </c>
      <c r="P8" s="56" t="s">
        <v>32</v>
      </c>
      <c r="Q8" s="25"/>
      <c r="R8" s="25"/>
      <c r="S8" s="56"/>
      <c r="T8" s="56"/>
      <c r="U8" s="25"/>
      <c r="V8" s="25"/>
      <c r="W8" s="2"/>
      <c r="X8" s="66"/>
    </row>
    <row r="9" spans="1:24" s="1" customFormat="1" x14ac:dyDescent="0.2">
      <c r="A9" s="69">
        <f>A8+1</f>
        <v>36</v>
      </c>
      <c r="B9" s="22">
        <f>B8+7</f>
        <v>42987</v>
      </c>
      <c r="C9" s="56"/>
      <c r="D9" s="56"/>
      <c r="E9" s="25"/>
      <c r="F9" s="25"/>
      <c r="G9" s="56"/>
      <c r="H9" s="56"/>
      <c r="I9" s="25"/>
      <c r="J9" s="25"/>
      <c r="K9" s="2"/>
      <c r="L9" s="66"/>
      <c r="M9" s="69">
        <f>M8+1</f>
        <v>36</v>
      </c>
      <c r="N9" s="22">
        <f>N8+7</f>
        <v>42987</v>
      </c>
      <c r="O9" s="56" t="s">
        <v>32</v>
      </c>
      <c r="P9" s="56" t="s">
        <v>32</v>
      </c>
      <c r="Q9" s="25"/>
      <c r="R9" s="25"/>
      <c r="S9" s="56"/>
      <c r="T9" s="56"/>
      <c r="U9" s="25"/>
      <c r="V9" s="25"/>
      <c r="W9" s="2"/>
      <c r="X9" s="66"/>
    </row>
    <row r="10" spans="1:24" s="1" customFormat="1" x14ac:dyDescent="0.2">
      <c r="A10" s="69">
        <f t="shared" ref="A10:A33" si="2">A9+1</f>
        <v>37</v>
      </c>
      <c r="B10" s="22">
        <f t="shared" ref="B10:B33" si="3">B9+7</f>
        <v>42994</v>
      </c>
      <c r="C10" s="56"/>
      <c r="D10" s="56"/>
      <c r="E10" s="25"/>
      <c r="F10" s="25"/>
      <c r="G10" s="56"/>
      <c r="H10" s="56"/>
      <c r="I10" s="25"/>
      <c r="J10" s="25"/>
      <c r="K10" s="2"/>
      <c r="L10" s="66"/>
      <c r="M10" s="69">
        <f t="shared" ref="M10:M33" si="4">M9+1</f>
        <v>37</v>
      </c>
      <c r="N10" s="22">
        <f t="shared" ref="N10:N33" si="5">N9+7</f>
        <v>42994</v>
      </c>
      <c r="O10" s="56" t="s">
        <v>32</v>
      </c>
      <c r="P10" s="56" t="s">
        <v>32</v>
      </c>
      <c r="Q10" s="25"/>
      <c r="R10" s="25"/>
      <c r="S10" s="56"/>
      <c r="T10" s="56"/>
      <c r="U10" s="25"/>
      <c r="V10" s="25"/>
      <c r="W10" s="2"/>
      <c r="X10" s="66"/>
    </row>
    <row r="11" spans="1:24" s="1" customFormat="1" x14ac:dyDescent="0.2">
      <c r="A11" s="69">
        <f t="shared" si="2"/>
        <v>38</v>
      </c>
      <c r="B11" s="22">
        <f t="shared" si="3"/>
        <v>43001</v>
      </c>
      <c r="C11" s="56"/>
      <c r="D11" s="56"/>
      <c r="E11" s="25"/>
      <c r="F11" s="25"/>
      <c r="G11" s="56"/>
      <c r="H11" s="56"/>
      <c r="I11" s="25"/>
      <c r="J11" s="25"/>
      <c r="K11" s="2"/>
      <c r="L11" s="66"/>
      <c r="M11" s="69">
        <f t="shared" si="4"/>
        <v>38</v>
      </c>
      <c r="N11" s="22">
        <f t="shared" si="5"/>
        <v>43001</v>
      </c>
      <c r="O11" s="56"/>
      <c r="P11" s="56"/>
      <c r="Q11" s="25"/>
      <c r="R11" s="25"/>
      <c r="S11" s="56"/>
      <c r="T11" s="56"/>
      <c r="U11" s="25"/>
      <c r="V11" s="25"/>
      <c r="W11" s="2"/>
      <c r="X11" s="66"/>
    </row>
    <row r="12" spans="1:24" s="1" customFormat="1" x14ac:dyDescent="0.2">
      <c r="A12" s="69">
        <f t="shared" si="2"/>
        <v>39</v>
      </c>
      <c r="B12" s="22">
        <f t="shared" si="3"/>
        <v>43008</v>
      </c>
      <c r="C12" s="56"/>
      <c r="D12" s="56"/>
      <c r="E12" s="25"/>
      <c r="F12" s="25"/>
      <c r="G12" s="56"/>
      <c r="H12" s="56"/>
      <c r="I12" s="25"/>
      <c r="J12" s="25"/>
      <c r="K12" s="2"/>
      <c r="L12" s="66"/>
      <c r="M12" s="69">
        <f t="shared" si="4"/>
        <v>39</v>
      </c>
      <c r="N12" s="22">
        <f t="shared" si="5"/>
        <v>43008</v>
      </c>
      <c r="O12" s="56"/>
      <c r="P12" s="56"/>
      <c r="Q12" s="25"/>
      <c r="R12" s="25"/>
      <c r="S12" s="56"/>
      <c r="T12" s="56"/>
      <c r="U12" s="25"/>
      <c r="V12" s="25"/>
      <c r="W12" s="2"/>
      <c r="X12" s="66"/>
    </row>
    <row r="13" spans="1:24" s="1" customFormat="1" x14ac:dyDescent="0.2">
      <c r="A13" s="69">
        <f t="shared" si="2"/>
        <v>40</v>
      </c>
      <c r="B13" s="22">
        <f t="shared" si="3"/>
        <v>43015</v>
      </c>
      <c r="C13" s="56" t="s">
        <v>28</v>
      </c>
      <c r="D13" s="56" t="s">
        <v>28</v>
      </c>
      <c r="E13" s="25" t="s">
        <v>28</v>
      </c>
      <c r="F13" s="25" t="s">
        <v>28</v>
      </c>
      <c r="G13" s="56" t="s">
        <v>28</v>
      </c>
      <c r="H13" s="56" t="s">
        <v>28</v>
      </c>
      <c r="I13" s="25"/>
      <c r="J13" s="25"/>
      <c r="K13" s="2"/>
      <c r="L13" s="66"/>
      <c r="M13" s="69">
        <f t="shared" si="4"/>
        <v>40</v>
      </c>
      <c r="N13" s="22">
        <f t="shared" si="5"/>
        <v>43015</v>
      </c>
      <c r="O13" s="56" t="s">
        <v>28</v>
      </c>
      <c r="P13" s="56" t="s">
        <v>28</v>
      </c>
      <c r="Q13" s="25" t="s">
        <v>28</v>
      </c>
      <c r="R13" s="25" t="s">
        <v>28</v>
      </c>
      <c r="S13" s="56" t="s">
        <v>28</v>
      </c>
      <c r="T13" s="56" t="s">
        <v>28</v>
      </c>
      <c r="U13" s="25"/>
      <c r="V13" s="25"/>
      <c r="W13" s="2"/>
      <c r="X13" s="66"/>
    </row>
    <row r="14" spans="1:24" s="1" customFormat="1" x14ac:dyDescent="0.2">
      <c r="A14" s="69">
        <f t="shared" si="2"/>
        <v>41</v>
      </c>
      <c r="B14" s="22">
        <f t="shared" si="3"/>
        <v>43022</v>
      </c>
      <c r="C14" s="56"/>
      <c r="D14" s="56"/>
      <c r="E14" s="25"/>
      <c r="F14" s="25"/>
      <c r="G14" s="56"/>
      <c r="H14" s="56"/>
      <c r="I14" s="25"/>
      <c r="J14" s="25"/>
      <c r="K14" s="2"/>
      <c r="L14" s="66"/>
      <c r="M14" s="69">
        <f t="shared" si="4"/>
        <v>41</v>
      </c>
      <c r="N14" s="22">
        <f t="shared" si="5"/>
        <v>43022</v>
      </c>
      <c r="O14" s="56"/>
      <c r="P14" s="56"/>
      <c r="Q14" s="25"/>
      <c r="R14" s="25"/>
      <c r="S14" s="56"/>
      <c r="T14" s="56"/>
      <c r="U14" s="25"/>
      <c r="V14" s="25"/>
      <c r="W14" s="2"/>
      <c r="X14" s="66"/>
    </row>
    <row r="15" spans="1:24" s="1" customFormat="1" x14ac:dyDescent="0.2">
      <c r="A15" s="69">
        <f t="shared" si="2"/>
        <v>42</v>
      </c>
      <c r="B15" s="22">
        <f t="shared" si="3"/>
        <v>43029</v>
      </c>
      <c r="C15" s="56" t="s">
        <v>28</v>
      </c>
      <c r="D15" s="56" t="s">
        <v>28</v>
      </c>
      <c r="E15" s="25" t="s">
        <v>28</v>
      </c>
      <c r="F15" s="25" t="s">
        <v>28</v>
      </c>
      <c r="G15" s="56" t="s">
        <v>28</v>
      </c>
      <c r="H15" s="56" t="s">
        <v>28</v>
      </c>
      <c r="I15" s="25"/>
      <c r="J15" s="25"/>
      <c r="K15" s="2"/>
      <c r="L15" s="66"/>
      <c r="M15" s="69">
        <f t="shared" si="4"/>
        <v>42</v>
      </c>
      <c r="N15" s="22">
        <f t="shared" si="5"/>
        <v>43029</v>
      </c>
      <c r="O15" s="56" t="s">
        <v>28</v>
      </c>
      <c r="P15" s="56" t="s">
        <v>28</v>
      </c>
      <c r="Q15" s="25" t="s">
        <v>28</v>
      </c>
      <c r="R15" s="25" t="s">
        <v>28</v>
      </c>
      <c r="S15" s="56" t="s">
        <v>28</v>
      </c>
      <c r="T15" s="56" t="s">
        <v>28</v>
      </c>
      <c r="U15" s="25"/>
      <c r="V15" s="25"/>
      <c r="W15" s="2"/>
      <c r="X15" s="66"/>
    </row>
    <row r="16" spans="1:24" s="1" customFormat="1" x14ac:dyDescent="0.2">
      <c r="A16" s="69">
        <f t="shared" si="2"/>
        <v>43</v>
      </c>
      <c r="B16" s="22">
        <f t="shared" si="3"/>
        <v>43036</v>
      </c>
      <c r="C16" s="56" t="s">
        <v>28</v>
      </c>
      <c r="D16" s="56" t="s">
        <v>28</v>
      </c>
      <c r="E16" s="25" t="s">
        <v>28</v>
      </c>
      <c r="F16" s="25" t="s">
        <v>28</v>
      </c>
      <c r="G16" s="56" t="s">
        <v>28</v>
      </c>
      <c r="H16" s="56" t="s">
        <v>28</v>
      </c>
      <c r="I16" s="25"/>
      <c r="J16" s="25"/>
      <c r="K16" s="2"/>
      <c r="L16" s="66"/>
      <c r="M16" s="69">
        <f t="shared" si="4"/>
        <v>43</v>
      </c>
      <c r="N16" s="22">
        <f t="shared" si="5"/>
        <v>43036</v>
      </c>
      <c r="O16" s="56" t="s">
        <v>28</v>
      </c>
      <c r="P16" s="56" t="s">
        <v>28</v>
      </c>
      <c r="Q16" s="25" t="s">
        <v>28</v>
      </c>
      <c r="R16" s="25" t="s">
        <v>28</v>
      </c>
      <c r="S16" s="56" t="s">
        <v>28</v>
      </c>
      <c r="T16" s="56" t="s">
        <v>28</v>
      </c>
      <c r="U16" s="25"/>
      <c r="V16" s="25"/>
      <c r="W16" s="2"/>
      <c r="X16" s="66"/>
    </row>
    <row r="17" spans="1:24" s="1" customFormat="1" x14ac:dyDescent="0.2">
      <c r="A17" s="69">
        <f t="shared" si="2"/>
        <v>44</v>
      </c>
      <c r="B17" s="22">
        <f t="shared" si="3"/>
        <v>43043</v>
      </c>
      <c r="C17" s="56" t="s">
        <v>28</v>
      </c>
      <c r="D17" s="56" t="s">
        <v>28</v>
      </c>
      <c r="E17" s="25" t="s">
        <v>28</v>
      </c>
      <c r="F17" s="25" t="s">
        <v>28</v>
      </c>
      <c r="G17" s="56" t="s">
        <v>28</v>
      </c>
      <c r="H17" s="56" t="s">
        <v>28</v>
      </c>
      <c r="I17" s="25"/>
      <c r="J17" s="25"/>
      <c r="K17" s="2"/>
      <c r="L17" s="66"/>
      <c r="M17" s="69">
        <f t="shared" si="4"/>
        <v>44</v>
      </c>
      <c r="N17" s="22">
        <f t="shared" si="5"/>
        <v>43043</v>
      </c>
      <c r="O17" s="56" t="s">
        <v>28</v>
      </c>
      <c r="P17" s="56" t="s">
        <v>28</v>
      </c>
      <c r="Q17" s="25" t="s">
        <v>28</v>
      </c>
      <c r="R17" s="25" t="s">
        <v>28</v>
      </c>
      <c r="S17" s="56"/>
      <c r="T17" s="56"/>
      <c r="U17" s="25"/>
      <c r="V17" s="25"/>
      <c r="W17" s="2"/>
      <c r="X17" s="66"/>
    </row>
    <row r="18" spans="1:24" s="1" customFormat="1" x14ac:dyDescent="0.2">
      <c r="A18" s="69">
        <f t="shared" si="2"/>
        <v>45</v>
      </c>
      <c r="B18" s="22">
        <f t="shared" si="3"/>
        <v>43050</v>
      </c>
      <c r="C18" s="56" t="s">
        <v>28</v>
      </c>
      <c r="D18" s="56" t="s">
        <v>28</v>
      </c>
      <c r="E18" s="25" t="s">
        <v>28</v>
      </c>
      <c r="F18" s="25" t="s">
        <v>28</v>
      </c>
      <c r="G18" s="56" t="s">
        <v>28</v>
      </c>
      <c r="H18" s="56" t="s">
        <v>28</v>
      </c>
      <c r="I18" s="25"/>
      <c r="J18" s="25"/>
      <c r="K18" s="2"/>
      <c r="L18" s="66"/>
      <c r="M18" s="69">
        <f t="shared" si="4"/>
        <v>45</v>
      </c>
      <c r="N18" s="22">
        <f t="shared" si="5"/>
        <v>43050</v>
      </c>
      <c r="O18" s="56" t="s">
        <v>28</v>
      </c>
      <c r="P18" s="56" t="s">
        <v>28</v>
      </c>
      <c r="Q18" s="25" t="s">
        <v>28</v>
      </c>
      <c r="R18" s="25" t="s">
        <v>28</v>
      </c>
      <c r="S18" s="56"/>
      <c r="T18" s="56"/>
      <c r="U18" s="25"/>
      <c r="V18" s="25"/>
      <c r="W18" s="2"/>
      <c r="X18" s="66"/>
    </row>
    <row r="19" spans="1:24" s="1" customFormat="1" x14ac:dyDescent="0.2">
      <c r="A19" s="69">
        <f t="shared" si="2"/>
        <v>46</v>
      </c>
      <c r="B19" s="22">
        <f t="shared" si="3"/>
        <v>43057</v>
      </c>
      <c r="C19" s="56"/>
      <c r="D19" s="56"/>
      <c r="E19" s="25"/>
      <c r="F19" s="25"/>
      <c r="G19" s="56"/>
      <c r="H19" s="56"/>
      <c r="I19" s="25"/>
      <c r="J19" s="25"/>
      <c r="K19" s="2"/>
      <c r="L19" s="66"/>
      <c r="M19" s="69">
        <f t="shared" si="4"/>
        <v>46</v>
      </c>
      <c r="N19" s="22">
        <f t="shared" si="5"/>
        <v>43057</v>
      </c>
      <c r="O19" s="56"/>
      <c r="P19" s="56"/>
      <c r="Q19" s="25"/>
      <c r="R19" s="25"/>
      <c r="S19" s="56"/>
      <c r="T19" s="56"/>
      <c r="U19" s="25"/>
      <c r="V19" s="25"/>
      <c r="W19" s="2"/>
      <c r="X19" s="66"/>
    </row>
    <row r="20" spans="1:24" s="1" customFormat="1" x14ac:dyDescent="0.2">
      <c r="A20" s="69">
        <f t="shared" si="2"/>
        <v>47</v>
      </c>
      <c r="B20" s="22">
        <f t="shared" si="3"/>
        <v>43064</v>
      </c>
      <c r="C20" s="56" t="s">
        <v>28</v>
      </c>
      <c r="D20" s="56" t="s">
        <v>28</v>
      </c>
      <c r="E20" s="25" t="s">
        <v>28</v>
      </c>
      <c r="F20" s="25" t="s">
        <v>28</v>
      </c>
      <c r="G20" s="56" t="s">
        <v>28</v>
      </c>
      <c r="H20" s="56" t="s">
        <v>28</v>
      </c>
      <c r="I20" s="25"/>
      <c r="J20" s="25"/>
      <c r="K20" s="2"/>
      <c r="L20" s="66"/>
      <c r="M20" s="69">
        <f t="shared" si="4"/>
        <v>47</v>
      </c>
      <c r="N20" s="22">
        <f t="shared" si="5"/>
        <v>43064</v>
      </c>
      <c r="O20" s="56" t="s">
        <v>28</v>
      </c>
      <c r="P20" s="56" t="s">
        <v>28</v>
      </c>
      <c r="Q20" s="25" t="s">
        <v>28</v>
      </c>
      <c r="R20" s="25" t="s">
        <v>28</v>
      </c>
      <c r="S20" s="56"/>
      <c r="T20" s="56"/>
      <c r="U20" s="25"/>
      <c r="V20" s="25"/>
      <c r="W20" s="2"/>
      <c r="X20" s="66"/>
    </row>
    <row r="21" spans="1:24" s="1" customFormat="1" x14ac:dyDescent="0.2">
      <c r="A21" s="69">
        <f t="shared" si="2"/>
        <v>48</v>
      </c>
      <c r="B21" s="22">
        <f t="shared" si="3"/>
        <v>43071</v>
      </c>
      <c r="C21" s="56" t="s">
        <v>28</v>
      </c>
      <c r="D21" s="56" t="s">
        <v>28</v>
      </c>
      <c r="E21" s="25" t="s">
        <v>28</v>
      </c>
      <c r="F21" s="25" t="s">
        <v>28</v>
      </c>
      <c r="G21" s="56"/>
      <c r="H21" s="56"/>
      <c r="I21" s="25"/>
      <c r="J21" s="25"/>
      <c r="K21" s="2"/>
      <c r="L21" s="66"/>
      <c r="M21" s="69">
        <f t="shared" si="4"/>
        <v>48</v>
      </c>
      <c r="N21" s="22">
        <f t="shared" si="5"/>
        <v>43071</v>
      </c>
      <c r="O21" s="56" t="s">
        <v>28</v>
      </c>
      <c r="P21" s="56" t="s">
        <v>28</v>
      </c>
      <c r="Q21" s="25" t="s">
        <v>28</v>
      </c>
      <c r="R21" s="25" t="s">
        <v>28</v>
      </c>
      <c r="S21" s="56"/>
      <c r="T21" s="56"/>
      <c r="U21" s="25"/>
      <c r="V21" s="25"/>
      <c r="W21" s="2"/>
      <c r="X21" s="66"/>
    </row>
    <row r="22" spans="1:24" s="1" customFormat="1" x14ac:dyDescent="0.2">
      <c r="A22" s="69">
        <f t="shared" si="2"/>
        <v>49</v>
      </c>
      <c r="B22" s="22">
        <f t="shared" si="3"/>
        <v>43078</v>
      </c>
      <c r="C22" s="56" t="s">
        <v>28</v>
      </c>
      <c r="D22" s="56" t="s">
        <v>28</v>
      </c>
      <c r="E22" s="25" t="s">
        <v>28</v>
      </c>
      <c r="F22" s="25" t="s">
        <v>28</v>
      </c>
      <c r="G22" s="56"/>
      <c r="H22" s="56"/>
      <c r="I22" s="25"/>
      <c r="J22" s="25"/>
      <c r="K22" s="2"/>
      <c r="L22" s="66"/>
      <c r="M22" s="69">
        <f t="shared" si="4"/>
        <v>49</v>
      </c>
      <c r="N22" s="22">
        <f t="shared" si="5"/>
        <v>43078</v>
      </c>
      <c r="O22" s="56" t="s">
        <v>28</v>
      </c>
      <c r="P22" s="56" t="s">
        <v>28</v>
      </c>
      <c r="Q22" s="25" t="s">
        <v>28</v>
      </c>
      <c r="R22" s="25" t="s">
        <v>28</v>
      </c>
      <c r="S22" s="56"/>
      <c r="T22" s="56"/>
      <c r="U22" s="25"/>
      <c r="V22" s="25"/>
      <c r="W22" s="2"/>
      <c r="X22" s="66"/>
    </row>
    <row r="23" spans="1:24" s="1" customFormat="1" x14ac:dyDescent="0.2">
      <c r="A23" s="69">
        <f t="shared" si="2"/>
        <v>50</v>
      </c>
      <c r="B23" s="22">
        <f t="shared" si="3"/>
        <v>43085</v>
      </c>
      <c r="C23" s="56" t="s">
        <v>28</v>
      </c>
      <c r="D23" s="56" t="s">
        <v>28</v>
      </c>
      <c r="E23" s="25" t="s">
        <v>28</v>
      </c>
      <c r="F23" s="25" t="s">
        <v>28</v>
      </c>
      <c r="G23" s="56"/>
      <c r="H23" s="56"/>
      <c r="I23" s="25"/>
      <c r="J23" s="25"/>
      <c r="K23" s="2"/>
      <c r="L23" s="66"/>
      <c r="M23" s="69">
        <f t="shared" si="4"/>
        <v>50</v>
      </c>
      <c r="N23" s="22">
        <f t="shared" si="5"/>
        <v>43085</v>
      </c>
      <c r="O23" s="56" t="s">
        <v>28</v>
      </c>
      <c r="P23" s="56" t="s">
        <v>28</v>
      </c>
      <c r="Q23" s="25" t="s">
        <v>28</v>
      </c>
      <c r="R23" s="25" t="s">
        <v>28</v>
      </c>
      <c r="S23" s="56"/>
      <c r="T23" s="56"/>
      <c r="U23" s="25"/>
      <c r="V23" s="25"/>
      <c r="W23" s="2"/>
      <c r="X23" s="66"/>
    </row>
    <row r="24" spans="1:24" s="1" customFormat="1" x14ac:dyDescent="0.2">
      <c r="A24" s="69">
        <f t="shared" si="2"/>
        <v>51</v>
      </c>
      <c r="B24" s="22">
        <f t="shared" si="3"/>
        <v>43092</v>
      </c>
      <c r="C24" s="56" t="s">
        <v>28</v>
      </c>
      <c r="D24" s="56" t="s">
        <v>28</v>
      </c>
      <c r="E24" s="25" t="s">
        <v>28</v>
      </c>
      <c r="F24" s="25" t="s">
        <v>28</v>
      </c>
      <c r="G24" s="56"/>
      <c r="H24" s="56"/>
      <c r="I24" s="25"/>
      <c r="J24" s="25"/>
      <c r="K24" s="2"/>
      <c r="L24" s="66"/>
      <c r="M24" s="69">
        <f t="shared" si="4"/>
        <v>51</v>
      </c>
      <c r="N24" s="22">
        <f t="shared" si="5"/>
        <v>43092</v>
      </c>
      <c r="O24" s="56" t="s">
        <v>28</v>
      </c>
      <c r="P24" s="56" t="s">
        <v>28</v>
      </c>
      <c r="Q24" s="25" t="s">
        <v>28</v>
      </c>
      <c r="R24" s="25" t="s">
        <v>28</v>
      </c>
      <c r="S24" s="56"/>
      <c r="T24" s="56"/>
      <c r="U24" s="25"/>
      <c r="V24" s="25"/>
      <c r="W24" s="2"/>
      <c r="X24" s="66"/>
    </row>
    <row r="25" spans="1:24" s="1" customFormat="1" x14ac:dyDescent="0.2">
      <c r="A25" s="70">
        <f t="shared" si="2"/>
        <v>52</v>
      </c>
      <c r="B25" s="62">
        <f t="shared" si="3"/>
        <v>43099</v>
      </c>
      <c r="C25" s="62"/>
      <c r="D25" s="62"/>
      <c r="E25" s="63"/>
      <c r="F25" s="63"/>
      <c r="G25" s="62"/>
      <c r="H25" s="62"/>
      <c r="I25" s="63"/>
      <c r="J25" s="63"/>
      <c r="K25" s="2"/>
      <c r="L25" s="66"/>
      <c r="M25" s="70">
        <f t="shared" si="4"/>
        <v>52</v>
      </c>
      <c r="N25" s="62">
        <f t="shared" si="5"/>
        <v>43099</v>
      </c>
      <c r="O25" s="62"/>
      <c r="P25" s="62"/>
      <c r="Q25" s="63"/>
      <c r="R25" s="63"/>
      <c r="S25" s="62"/>
      <c r="T25" s="62"/>
      <c r="U25" s="63"/>
      <c r="V25" s="63"/>
      <c r="W25" s="2"/>
      <c r="X25" s="66"/>
    </row>
    <row r="26" spans="1:24" s="1" customFormat="1" x14ac:dyDescent="0.2">
      <c r="A26" s="69">
        <v>1</v>
      </c>
      <c r="B26" s="22">
        <f t="shared" si="3"/>
        <v>43106</v>
      </c>
      <c r="C26" s="56" t="s">
        <v>28</v>
      </c>
      <c r="D26" s="56" t="s">
        <v>28</v>
      </c>
      <c r="E26" s="25" t="s">
        <v>28</v>
      </c>
      <c r="F26" s="25" t="s">
        <v>28</v>
      </c>
      <c r="G26" s="56"/>
      <c r="H26" s="56"/>
      <c r="I26" s="25"/>
      <c r="J26" s="25"/>
      <c r="K26" s="2"/>
      <c r="L26" s="66"/>
      <c r="M26" s="69">
        <v>1</v>
      </c>
      <c r="N26" s="22">
        <f t="shared" si="5"/>
        <v>43106</v>
      </c>
      <c r="O26" s="56" t="s">
        <v>28</v>
      </c>
      <c r="P26" s="56" t="s">
        <v>28</v>
      </c>
      <c r="Q26" s="25" t="s">
        <v>28</v>
      </c>
      <c r="R26" s="25" t="s">
        <v>28</v>
      </c>
      <c r="S26" s="56"/>
      <c r="T26" s="56"/>
      <c r="U26" s="25"/>
      <c r="V26" s="25"/>
      <c r="W26" s="2"/>
      <c r="X26" s="66"/>
    </row>
    <row r="27" spans="1:24" s="1" customFormat="1" hidden="1" x14ac:dyDescent="0.2">
      <c r="A27" s="69">
        <f t="shared" si="2"/>
        <v>2</v>
      </c>
      <c r="B27" s="22">
        <f t="shared" si="3"/>
        <v>43113</v>
      </c>
      <c r="C27" s="56"/>
      <c r="D27" s="56"/>
      <c r="E27" s="25"/>
      <c r="F27" s="25"/>
      <c r="G27" s="56"/>
      <c r="H27" s="56"/>
      <c r="I27" s="25"/>
      <c r="J27" s="25"/>
      <c r="K27" s="2"/>
      <c r="L27" s="66"/>
      <c r="M27" s="69">
        <f t="shared" si="4"/>
        <v>2</v>
      </c>
      <c r="N27" s="22">
        <f t="shared" si="5"/>
        <v>43113</v>
      </c>
      <c r="O27" s="56"/>
      <c r="P27" s="56"/>
      <c r="Q27" s="25"/>
      <c r="R27" s="25"/>
      <c r="S27" s="56"/>
      <c r="T27" s="56"/>
      <c r="U27" s="25"/>
      <c r="V27" s="25"/>
      <c r="W27" s="2"/>
      <c r="X27" s="66"/>
    </row>
    <row r="28" spans="1:24" s="1" customFormat="1" hidden="1" x14ac:dyDescent="0.2">
      <c r="A28" s="69">
        <f t="shared" si="2"/>
        <v>3</v>
      </c>
      <c r="B28" s="22">
        <f t="shared" si="3"/>
        <v>43120</v>
      </c>
      <c r="C28" s="56"/>
      <c r="D28" s="56"/>
      <c r="E28" s="25"/>
      <c r="F28" s="25"/>
      <c r="G28" s="56"/>
      <c r="H28" s="56"/>
      <c r="I28" s="25"/>
      <c r="J28" s="25"/>
      <c r="K28" s="2"/>
      <c r="L28" s="66"/>
      <c r="M28" s="69">
        <f t="shared" si="4"/>
        <v>3</v>
      </c>
      <c r="N28" s="22">
        <f t="shared" si="5"/>
        <v>43120</v>
      </c>
      <c r="O28" s="56"/>
      <c r="P28" s="56"/>
      <c r="Q28" s="25"/>
      <c r="R28" s="25"/>
      <c r="S28" s="56"/>
      <c r="T28" s="56"/>
      <c r="U28" s="25"/>
      <c r="V28" s="25"/>
      <c r="W28" s="2"/>
      <c r="X28" s="66"/>
    </row>
    <row r="29" spans="1:24" s="1" customFormat="1" hidden="1" x14ac:dyDescent="0.2">
      <c r="A29" s="69">
        <f t="shared" si="2"/>
        <v>4</v>
      </c>
      <c r="B29" s="22">
        <f t="shared" si="3"/>
        <v>43127</v>
      </c>
      <c r="C29" s="56"/>
      <c r="D29" s="56"/>
      <c r="E29" s="25"/>
      <c r="F29" s="25"/>
      <c r="G29" s="56"/>
      <c r="H29" s="56"/>
      <c r="I29" s="25"/>
      <c r="J29" s="25"/>
      <c r="K29" s="2"/>
      <c r="L29" s="66"/>
      <c r="M29" s="69">
        <f t="shared" si="4"/>
        <v>4</v>
      </c>
      <c r="N29" s="22">
        <f t="shared" si="5"/>
        <v>43127</v>
      </c>
      <c r="O29" s="56"/>
      <c r="P29" s="56"/>
      <c r="Q29" s="25"/>
      <c r="R29" s="25"/>
      <c r="S29" s="56"/>
      <c r="T29" s="56"/>
      <c r="U29" s="25"/>
      <c r="V29" s="25"/>
      <c r="W29" s="2"/>
      <c r="X29" s="66"/>
    </row>
    <row r="30" spans="1:24" s="1" customFormat="1" hidden="1" x14ac:dyDescent="0.2">
      <c r="A30" s="69">
        <f t="shared" si="2"/>
        <v>5</v>
      </c>
      <c r="B30" s="22">
        <f t="shared" si="3"/>
        <v>43134</v>
      </c>
      <c r="C30" s="56"/>
      <c r="D30" s="56"/>
      <c r="E30" s="25"/>
      <c r="F30" s="25"/>
      <c r="G30" s="56"/>
      <c r="H30" s="56"/>
      <c r="I30" s="25"/>
      <c r="J30" s="25"/>
      <c r="K30" s="2"/>
      <c r="L30" s="66"/>
      <c r="M30" s="69">
        <f t="shared" si="4"/>
        <v>5</v>
      </c>
      <c r="N30" s="22">
        <f t="shared" si="5"/>
        <v>43134</v>
      </c>
      <c r="O30" s="56"/>
      <c r="P30" s="56"/>
      <c r="Q30" s="25"/>
      <c r="R30" s="25"/>
      <c r="S30" s="56"/>
      <c r="T30" s="56"/>
      <c r="U30" s="25"/>
      <c r="V30" s="25"/>
      <c r="W30" s="2"/>
      <c r="X30" s="66"/>
    </row>
    <row r="31" spans="1:24" s="1" customFormat="1" hidden="1" x14ac:dyDescent="0.2">
      <c r="A31" s="69">
        <f t="shared" si="2"/>
        <v>6</v>
      </c>
      <c r="B31" s="22">
        <f t="shared" si="3"/>
        <v>43141</v>
      </c>
      <c r="C31" s="56"/>
      <c r="D31" s="56"/>
      <c r="E31" s="25"/>
      <c r="F31" s="25"/>
      <c r="G31" s="56"/>
      <c r="H31" s="56"/>
      <c r="I31" s="25"/>
      <c r="J31" s="25"/>
      <c r="K31" s="2"/>
      <c r="L31" s="66"/>
      <c r="M31" s="69">
        <f t="shared" si="4"/>
        <v>6</v>
      </c>
      <c r="N31" s="22">
        <f t="shared" si="5"/>
        <v>43141</v>
      </c>
      <c r="O31" s="56"/>
      <c r="P31" s="56"/>
      <c r="Q31" s="25"/>
      <c r="R31" s="25"/>
      <c r="S31" s="56"/>
      <c r="T31" s="56"/>
      <c r="U31" s="25"/>
      <c r="V31" s="25"/>
      <c r="W31" s="2"/>
      <c r="X31" s="66"/>
    </row>
    <row r="32" spans="1:24" s="1" customFormat="1" hidden="1" x14ac:dyDescent="0.2">
      <c r="A32" s="69">
        <f t="shared" si="2"/>
        <v>7</v>
      </c>
      <c r="B32" s="22">
        <f t="shared" si="3"/>
        <v>43148</v>
      </c>
      <c r="C32" s="56"/>
      <c r="D32" s="56"/>
      <c r="E32" s="25"/>
      <c r="F32" s="25"/>
      <c r="G32" s="56"/>
      <c r="H32" s="56"/>
      <c r="I32" s="25"/>
      <c r="J32" s="25"/>
      <c r="K32" s="2"/>
      <c r="L32" s="66"/>
      <c r="M32" s="69">
        <f t="shared" si="4"/>
        <v>7</v>
      </c>
      <c r="N32" s="22">
        <f t="shared" si="5"/>
        <v>43148</v>
      </c>
      <c r="O32" s="56"/>
      <c r="P32" s="56"/>
      <c r="Q32" s="25"/>
      <c r="R32" s="25"/>
      <c r="S32" s="56"/>
      <c r="T32" s="56"/>
      <c r="U32" s="25"/>
      <c r="V32" s="25"/>
      <c r="W32" s="2"/>
      <c r="X32" s="66"/>
    </row>
    <row r="33" spans="1:24" s="1" customFormat="1" hidden="1" x14ac:dyDescent="0.2">
      <c r="A33" s="69">
        <f t="shared" si="2"/>
        <v>8</v>
      </c>
      <c r="B33" s="22">
        <f t="shared" si="3"/>
        <v>43155</v>
      </c>
      <c r="C33" s="56"/>
      <c r="D33" s="56"/>
      <c r="E33" s="25"/>
      <c r="F33" s="25"/>
      <c r="G33" s="56"/>
      <c r="H33" s="56"/>
      <c r="I33" s="25"/>
      <c r="J33" s="25"/>
      <c r="K33" s="2"/>
      <c r="L33" s="66"/>
      <c r="M33" s="69">
        <f t="shared" si="4"/>
        <v>8</v>
      </c>
      <c r="N33" s="22">
        <f t="shared" si="5"/>
        <v>43155</v>
      </c>
      <c r="O33" s="56"/>
      <c r="P33" s="56"/>
      <c r="Q33" s="25"/>
      <c r="R33" s="25"/>
      <c r="S33" s="56"/>
      <c r="T33" s="56"/>
      <c r="U33" s="25"/>
      <c r="V33" s="25"/>
      <c r="W33" s="2"/>
      <c r="X33" s="66"/>
    </row>
    <row r="34" spans="1:24" ht="15.75" x14ac:dyDescent="0.25">
      <c r="A34" s="176" t="s">
        <v>33</v>
      </c>
      <c r="B34" s="177"/>
      <c r="C34" s="64">
        <f t="shared" ref="C34:J34" si="6">COUNTIF(C$8:C$33,"1. Sem")*C$4</f>
        <v>0</v>
      </c>
      <c r="D34" s="64">
        <f t="shared" si="6"/>
        <v>0</v>
      </c>
      <c r="E34" s="64">
        <f t="shared" si="6"/>
        <v>0</v>
      </c>
      <c r="F34" s="64">
        <f t="shared" si="6"/>
        <v>0</v>
      </c>
      <c r="G34" s="64">
        <f t="shared" si="6"/>
        <v>0</v>
      </c>
      <c r="H34" s="64">
        <f t="shared" si="6"/>
        <v>0</v>
      </c>
      <c r="I34" s="64">
        <f t="shared" si="6"/>
        <v>0</v>
      </c>
      <c r="J34" s="64">
        <f t="shared" si="6"/>
        <v>0</v>
      </c>
      <c r="K34" s="71" t="e">
        <f>SUM(C34:J34)+Vorlesungsplan!#REF!</f>
        <v>#REF!</v>
      </c>
      <c r="L34" s="72">
        <f>16*1</f>
        <v>16</v>
      </c>
      <c r="M34" s="176" t="s">
        <v>33</v>
      </c>
      <c r="N34" s="177"/>
      <c r="O34" s="64">
        <f t="shared" ref="O34:V34" si="7">COUNTIF(O$8:O$33,"1. Sem")*O$4</f>
        <v>3</v>
      </c>
      <c r="P34" s="64">
        <f t="shared" si="7"/>
        <v>3</v>
      </c>
      <c r="Q34" s="64">
        <f t="shared" si="7"/>
        <v>0</v>
      </c>
      <c r="R34" s="64">
        <f t="shared" si="7"/>
        <v>0</v>
      </c>
      <c r="S34" s="64">
        <f t="shared" si="7"/>
        <v>0</v>
      </c>
      <c r="T34" s="64">
        <f t="shared" si="7"/>
        <v>0</v>
      </c>
      <c r="U34" s="64">
        <f t="shared" si="7"/>
        <v>0</v>
      </c>
      <c r="V34" s="64">
        <f t="shared" si="7"/>
        <v>0</v>
      </c>
      <c r="W34" s="71">
        <f>SUM(O34:V34)+Vorlesungsplan!I34</f>
        <v>6</v>
      </c>
      <c r="X34" s="72">
        <f>16*1</f>
        <v>16</v>
      </c>
    </row>
    <row r="35" spans="1:24" ht="15.75" x14ac:dyDescent="0.25">
      <c r="A35" s="176" t="s">
        <v>28</v>
      </c>
      <c r="B35" s="177"/>
      <c r="C35" s="64">
        <f t="shared" ref="C35:J35" si="8">COUNTIF(C$8:C$33,"IT")*C$4</f>
        <v>11</v>
      </c>
      <c r="D35" s="64">
        <f t="shared" si="8"/>
        <v>11</v>
      </c>
      <c r="E35" s="64">
        <f t="shared" si="8"/>
        <v>11</v>
      </c>
      <c r="F35" s="64">
        <f t="shared" si="8"/>
        <v>11.00000000000002</v>
      </c>
      <c r="G35" s="64">
        <f t="shared" si="8"/>
        <v>6</v>
      </c>
      <c r="H35" s="64">
        <f t="shared" si="8"/>
        <v>6</v>
      </c>
      <c r="I35" s="64">
        <f t="shared" si="8"/>
        <v>0</v>
      </c>
      <c r="J35" s="64">
        <f t="shared" si="8"/>
        <v>0</v>
      </c>
      <c r="K35" s="71" t="e">
        <f>SUM(C35:J35)+Vorlesungsplan!#REF!</f>
        <v>#REF!</v>
      </c>
      <c r="L35" s="72">
        <f>16*4</f>
        <v>64</v>
      </c>
      <c r="M35" s="176" t="s">
        <v>28</v>
      </c>
      <c r="N35" s="177"/>
      <c r="O35" s="64">
        <f t="shared" ref="O35:V35" si="9">COUNTIF(O$8:O$33,"IT")*O$4</f>
        <v>11</v>
      </c>
      <c r="P35" s="64">
        <f t="shared" si="9"/>
        <v>11</v>
      </c>
      <c r="Q35" s="64">
        <f t="shared" si="9"/>
        <v>11</v>
      </c>
      <c r="R35" s="64">
        <f t="shared" si="9"/>
        <v>11.00000000000002</v>
      </c>
      <c r="S35" s="64">
        <f t="shared" si="9"/>
        <v>3</v>
      </c>
      <c r="T35" s="64">
        <f t="shared" si="9"/>
        <v>3</v>
      </c>
      <c r="U35" s="64">
        <f t="shared" si="9"/>
        <v>0</v>
      </c>
      <c r="V35" s="64">
        <f t="shared" si="9"/>
        <v>0</v>
      </c>
      <c r="W35" s="71">
        <f>SUM(O35:V35)+Vorlesungsplan!I35</f>
        <v>82.000000000000028</v>
      </c>
      <c r="X35" s="72">
        <f>16*4</f>
        <v>64</v>
      </c>
    </row>
    <row r="36" spans="1:24" ht="15.75" x14ac:dyDescent="0.25">
      <c r="A36" s="176" t="s">
        <v>29</v>
      </c>
      <c r="B36" s="177"/>
      <c r="C36" s="64">
        <f t="shared" ref="C36:J36" si="10">COUNTIF(C$8:C$33,"ET")*C$4</f>
        <v>0</v>
      </c>
      <c r="D36" s="64">
        <f t="shared" si="10"/>
        <v>0</v>
      </c>
      <c r="E36" s="64">
        <f t="shared" si="10"/>
        <v>0</v>
      </c>
      <c r="F36" s="64">
        <f t="shared" si="10"/>
        <v>0</v>
      </c>
      <c r="G36" s="64">
        <f t="shared" si="10"/>
        <v>0</v>
      </c>
      <c r="H36" s="64">
        <f t="shared" si="10"/>
        <v>0</v>
      </c>
      <c r="I36" s="64">
        <f t="shared" si="10"/>
        <v>0</v>
      </c>
      <c r="J36" s="64">
        <f t="shared" si="10"/>
        <v>0</v>
      </c>
      <c r="K36" s="71" t="e">
        <f>SUM(C36:J36)+Vorlesungsplan!#REF!</f>
        <v>#REF!</v>
      </c>
      <c r="L36" s="72">
        <f>16*2</f>
        <v>32</v>
      </c>
      <c r="M36" s="176" t="s">
        <v>29</v>
      </c>
      <c r="N36" s="177"/>
      <c r="O36" s="64">
        <f t="shared" ref="O36:V36" si="11">COUNTIF(O$8:O$33,"ET")*O$4</f>
        <v>0</v>
      </c>
      <c r="P36" s="64">
        <f t="shared" si="11"/>
        <v>0</v>
      </c>
      <c r="Q36" s="64">
        <f t="shared" si="11"/>
        <v>0</v>
      </c>
      <c r="R36" s="64">
        <f t="shared" si="11"/>
        <v>0</v>
      </c>
      <c r="S36" s="64">
        <f t="shared" si="11"/>
        <v>0</v>
      </c>
      <c r="T36" s="64">
        <f t="shared" si="11"/>
        <v>0</v>
      </c>
      <c r="U36" s="64">
        <f t="shared" si="11"/>
        <v>0</v>
      </c>
      <c r="V36" s="64">
        <f t="shared" si="11"/>
        <v>0</v>
      </c>
      <c r="W36" s="71">
        <f>SUM(O36:V36)+Vorlesungsplan!I36</f>
        <v>16</v>
      </c>
      <c r="X36" s="72">
        <f>16*2</f>
        <v>32</v>
      </c>
    </row>
    <row r="37" spans="1:24" ht="16.5" thickBot="1" x14ac:dyDescent="0.3">
      <c r="A37" s="178" t="s">
        <v>34</v>
      </c>
      <c r="B37" s="179"/>
      <c r="C37" s="73">
        <f>COUNTIF(C$8:C$33,"Mathe 1")*C$4</f>
        <v>0</v>
      </c>
      <c r="D37" s="73">
        <f t="shared" ref="D37:J37" si="12">COUNTIF(D$8:D$33,"Mathe 1")*D$4</f>
        <v>0</v>
      </c>
      <c r="E37" s="73">
        <f t="shared" si="12"/>
        <v>0</v>
      </c>
      <c r="F37" s="73">
        <f t="shared" si="12"/>
        <v>0</v>
      </c>
      <c r="G37" s="73">
        <f>COUNTIF(G$8:G$33,"Mathe 1")*G$4</f>
        <v>0</v>
      </c>
      <c r="H37" s="73">
        <f t="shared" si="12"/>
        <v>0</v>
      </c>
      <c r="I37" s="73">
        <f t="shared" si="12"/>
        <v>0</v>
      </c>
      <c r="J37" s="73">
        <f t="shared" si="12"/>
        <v>0</v>
      </c>
      <c r="K37" s="74" t="e">
        <f>SUM(C37:J37)+Vorlesungsplan!#REF!</f>
        <v>#REF!</v>
      </c>
      <c r="L37" s="75">
        <f>16*1</f>
        <v>16</v>
      </c>
      <c r="M37" s="178" t="s">
        <v>34</v>
      </c>
      <c r="N37" s="179"/>
      <c r="O37" s="73">
        <f>COUNTIF(O$8:O$33,"Mathe 1")*O$4</f>
        <v>0</v>
      </c>
      <c r="P37" s="73">
        <f t="shared" ref="P37:V37" si="13">COUNTIF(P$8:P$33,"Mathe 1")*P$4</f>
        <v>0</v>
      </c>
      <c r="Q37" s="73">
        <f t="shared" si="13"/>
        <v>0</v>
      </c>
      <c r="R37" s="73">
        <f t="shared" si="13"/>
        <v>0</v>
      </c>
      <c r="S37" s="73">
        <f>COUNTIF(S$8:S$33,"Mathe 1")*S$4</f>
        <v>0</v>
      </c>
      <c r="T37" s="73">
        <f t="shared" si="13"/>
        <v>0</v>
      </c>
      <c r="U37" s="73">
        <f t="shared" si="13"/>
        <v>0</v>
      </c>
      <c r="V37" s="73">
        <f t="shared" si="13"/>
        <v>0</v>
      </c>
      <c r="W37" s="74">
        <f>SUM(O37:V37)+Vorlesungsplan!I37</f>
        <v>10</v>
      </c>
      <c r="X37" s="75">
        <f>16*1</f>
        <v>16</v>
      </c>
    </row>
  </sheetData>
  <mergeCells count="10">
    <mergeCell ref="M1:X1"/>
    <mergeCell ref="M34:N34"/>
    <mergeCell ref="M35:N35"/>
    <mergeCell ref="M36:N36"/>
    <mergeCell ref="M37:N37"/>
    <mergeCell ref="A34:B34"/>
    <mergeCell ref="A35:B35"/>
    <mergeCell ref="A36:B36"/>
    <mergeCell ref="A37:B37"/>
    <mergeCell ref="A1:L1"/>
  </mergeCells>
  <conditionalFormatting sqref="K34:K37 W34:W37">
    <cfRule type="cellIs" dxfId="2" priority="1" operator="equal">
      <formula>L34</formula>
    </cfRule>
    <cfRule type="cellIs" dxfId="1" priority="2" operator="greaterThan">
      <formula>L34</formula>
    </cfRule>
    <cfRule type="cellIs" dxfId="0" priority="5" operator="lessThan">
      <formula>L34</formula>
    </cfRule>
  </conditionalFormatting>
  <dataValidations count="1">
    <dataValidation type="list" allowBlank="1" showInputMessage="1" showErrorMessage="1" sqref="C8:J33 O8:V33">
      <formula1>Fächerliste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workbookViewId="0">
      <selection activeCell="K37" sqref="K37"/>
    </sheetView>
  </sheetViews>
  <sheetFormatPr baseColWidth="10" defaultRowHeight="14.25" x14ac:dyDescent="0.2"/>
  <cols>
    <col min="1" max="1" width="4" bestFit="1" customWidth="1"/>
    <col min="2" max="2" width="7.125" bestFit="1" customWidth="1"/>
    <col min="3" max="3" width="2.625" bestFit="1" customWidth="1"/>
    <col min="4" max="4" width="3.375" bestFit="1" customWidth="1"/>
    <col min="5" max="5" width="3.5" bestFit="1" customWidth="1"/>
    <col min="6" max="6" width="6.75" bestFit="1" customWidth="1"/>
    <col min="7" max="7" width="2.625" bestFit="1" customWidth="1"/>
    <col min="8" max="8" width="3.375" bestFit="1" customWidth="1"/>
    <col min="9" max="9" width="3.5" bestFit="1" customWidth="1"/>
    <col min="10" max="10" width="6.75" bestFit="1" customWidth="1"/>
    <col min="11" max="11" width="2.625" bestFit="1" customWidth="1"/>
    <col min="12" max="12" width="3.375" bestFit="1" customWidth="1"/>
    <col min="13" max="13" width="3.5" bestFit="1" customWidth="1"/>
    <col min="14" max="14" width="6.75" style="2" bestFit="1" customWidth="1"/>
    <col min="15" max="15" width="2.625" style="2" bestFit="1" customWidth="1"/>
    <col min="16" max="16" width="3.375" style="2" bestFit="1" customWidth="1"/>
    <col min="17" max="17" width="3.5" style="2" bestFit="1" customWidth="1"/>
    <col min="18" max="18" width="6.75" style="2" bestFit="1" customWidth="1"/>
    <col min="19" max="19" width="2.625" style="2" bestFit="1" customWidth="1"/>
    <col min="20" max="20" width="3.375" style="2" bestFit="1" customWidth="1"/>
    <col min="21" max="21" width="3.5" style="2" bestFit="1" customWidth="1"/>
    <col min="22" max="22" width="6.75" bestFit="1" customWidth="1"/>
    <col min="23" max="23" width="2.625" bestFit="1" customWidth="1"/>
    <col min="24" max="24" width="3.375" bestFit="1" customWidth="1"/>
    <col min="25" max="25" width="3.5" bestFit="1" customWidth="1"/>
    <col min="26" max="26" width="6.75" bestFit="1" customWidth="1"/>
    <col min="27" max="27" width="2.625" bestFit="1" customWidth="1"/>
    <col min="28" max="28" width="3.375" bestFit="1" customWidth="1"/>
    <col min="29" max="29" width="3.5" bestFit="1" customWidth="1"/>
    <col min="30" max="30" width="6.75" bestFit="1" customWidth="1"/>
    <col min="31" max="31" width="2.625" bestFit="1" customWidth="1"/>
    <col min="32" max="32" width="3.375" bestFit="1" customWidth="1"/>
    <col min="33" max="33" width="3.5" bestFit="1" customWidth="1"/>
    <col min="34" max="34" width="6.75" bestFit="1" customWidth="1"/>
  </cols>
  <sheetData>
    <row r="1" spans="1:34" ht="15" x14ac:dyDescent="0.2">
      <c r="A1" s="4"/>
      <c r="B1" s="16" t="s">
        <v>0</v>
      </c>
      <c r="C1" s="183">
        <v>0.375</v>
      </c>
      <c r="D1" s="184"/>
      <c r="E1" s="184"/>
      <c r="F1" s="185"/>
      <c r="G1" s="183">
        <f>C2</f>
        <v>0.40625</v>
      </c>
      <c r="H1" s="184"/>
      <c r="I1" s="184"/>
      <c r="J1" s="185"/>
      <c r="K1" s="189">
        <f>G2+0.25/24</f>
        <v>0.44791666666666669</v>
      </c>
      <c r="L1" s="190"/>
      <c r="M1" s="190"/>
      <c r="N1" s="191"/>
      <c r="O1" s="189">
        <f>K2</f>
        <v>0.47916666666666669</v>
      </c>
      <c r="P1" s="190"/>
      <c r="Q1" s="190"/>
      <c r="R1" s="191"/>
      <c r="S1" s="195">
        <f>O2+0.75/24</f>
        <v>0.54166666666666674</v>
      </c>
      <c r="T1" s="196"/>
      <c r="U1" s="196"/>
      <c r="V1" s="197"/>
      <c r="W1" s="183">
        <f>S2</f>
        <v>0.57291666666666674</v>
      </c>
      <c r="X1" s="184"/>
      <c r="Y1" s="184"/>
      <c r="Z1" s="185"/>
      <c r="AA1" s="189">
        <f>W2+0.25/24</f>
        <v>0.61458333333333337</v>
      </c>
      <c r="AB1" s="190"/>
      <c r="AC1" s="190"/>
      <c r="AD1" s="191"/>
      <c r="AE1" s="189">
        <f>AA2</f>
        <v>0.64583333333333337</v>
      </c>
      <c r="AF1" s="190"/>
      <c r="AG1" s="190"/>
      <c r="AH1" s="191"/>
    </row>
    <row r="2" spans="1:34" ht="15" x14ac:dyDescent="0.2">
      <c r="A2" s="4"/>
      <c r="B2" s="16" t="s">
        <v>1</v>
      </c>
      <c r="C2" s="183">
        <f>C1+0.75/24</f>
        <v>0.40625</v>
      </c>
      <c r="D2" s="184"/>
      <c r="E2" s="184"/>
      <c r="F2" s="185"/>
      <c r="G2" s="183">
        <f>G1+0.75/24</f>
        <v>0.4375</v>
      </c>
      <c r="H2" s="184"/>
      <c r="I2" s="184"/>
      <c r="J2" s="185"/>
      <c r="K2" s="189">
        <f>K1+0.75/24</f>
        <v>0.47916666666666669</v>
      </c>
      <c r="L2" s="190"/>
      <c r="M2" s="190"/>
      <c r="N2" s="191"/>
      <c r="O2" s="189">
        <f>O1+0.75/24</f>
        <v>0.51041666666666674</v>
      </c>
      <c r="P2" s="190"/>
      <c r="Q2" s="190"/>
      <c r="R2" s="191"/>
      <c r="S2" s="183">
        <f>S1+0.75/24</f>
        <v>0.57291666666666674</v>
      </c>
      <c r="T2" s="184"/>
      <c r="U2" s="184"/>
      <c r="V2" s="185"/>
      <c r="W2" s="183">
        <f>W1+0.75/24</f>
        <v>0.60416666666666674</v>
      </c>
      <c r="X2" s="184"/>
      <c r="Y2" s="184"/>
      <c r="Z2" s="185"/>
      <c r="AA2" s="189">
        <f>AA1+0.75/24</f>
        <v>0.64583333333333337</v>
      </c>
      <c r="AB2" s="190"/>
      <c r="AC2" s="190"/>
      <c r="AD2" s="191"/>
      <c r="AE2" s="189">
        <f>AE1+0.75/24</f>
        <v>0.67708333333333337</v>
      </c>
      <c r="AF2" s="190"/>
      <c r="AG2" s="190"/>
      <c r="AH2" s="191"/>
    </row>
    <row r="3" spans="1:34" ht="15" x14ac:dyDescent="0.2">
      <c r="A3" s="4"/>
      <c r="B3" s="16" t="s">
        <v>2</v>
      </c>
      <c r="C3" s="186">
        <f>(C2-C$1)*24/0.75</f>
        <v>1</v>
      </c>
      <c r="D3" s="187"/>
      <c r="E3" s="187"/>
      <c r="F3" s="188"/>
      <c r="G3" s="186">
        <f>(G2-G1)*24/0.75</f>
        <v>1</v>
      </c>
      <c r="H3" s="187"/>
      <c r="I3" s="187"/>
      <c r="J3" s="188"/>
      <c r="K3" s="192">
        <f>(K2-K1)*24/0.75</f>
        <v>1</v>
      </c>
      <c r="L3" s="193"/>
      <c r="M3" s="193"/>
      <c r="N3" s="194"/>
      <c r="O3" s="192">
        <f>(O2-O1)*24/0.75</f>
        <v>1.0000000000000018</v>
      </c>
      <c r="P3" s="193"/>
      <c r="Q3" s="193"/>
      <c r="R3" s="194"/>
      <c r="S3" s="186">
        <f>(S2-S1)*24/0.75</f>
        <v>1</v>
      </c>
      <c r="T3" s="187"/>
      <c r="U3" s="187"/>
      <c r="V3" s="188"/>
      <c r="W3" s="186">
        <f>(W2-W1)*24/0.75</f>
        <v>1</v>
      </c>
      <c r="X3" s="187"/>
      <c r="Y3" s="187"/>
      <c r="Z3" s="188"/>
      <c r="AA3" s="192">
        <f>(AA2-AA1)*24/0.75</f>
        <v>1</v>
      </c>
      <c r="AB3" s="193"/>
      <c r="AC3" s="193"/>
      <c r="AD3" s="194"/>
      <c r="AE3" s="192">
        <f>(AE2-AE1)*24/0.75</f>
        <v>1</v>
      </c>
      <c r="AF3" s="193"/>
      <c r="AG3" s="193"/>
      <c r="AH3" s="194"/>
    </row>
    <row r="4" spans="1:34" ht="15" hidden="1" x14ac:dyDescent="0.25">
      <c r="A4" s="5"/>
      <c r="B4" s="4" t="s">
        <v>1</v>
      </c>
      <c r="C4" s="4"/>
      <c r="D4" s="4"/>
      <c r="E4" s="4"/>
      <c r="F4" s="8">
        <f>C1+1.5/24</f>
        <v>0.4375</v>
      </c>
      <c r="G4" s="8"/>
      <c r="H4" s="8"/>
      <c r="I4" s="8"/>
      <c r="J4" s="9"/>
      <c r="K4" s="9"/>
      <c r="L4" s="9"/>
      <c r="M4" s="9"/>
      <c r="N4" s="13"/>
      <c r="O4" s="13"/>
      <c r="P4" s="13"/>
      <c r="Q4" s="13"/>
      <c r="R4" s="13"/>
      <c r="S4" s="13"/>
      <c r="T4" s="13"/>
      <c r="U4" s="13"/>
      <c r="V4" s="12"/>
      <c r="W4" s="12"/>
      <c r="X4" s="12"/>
      <c r="Y4" s="12"/>
      <c r="Z4" s="12"/>
      <c r="AA4" s="12"/>
      <c r="AB4" s="12"/>
      <c r="AC4" s="12"/>
      <c r="AD4" s="15"/>
      <c r="AE4" s="15"/>
      <c r="AF4" s="15"/>
      <c r="AG4" s="15"/>
      <c r="AH4" s="15"/>
    </row>
    <row r="5" spans="1:34" ht="15" hidden="1" x14ac:dyDescent="0.25">
      <c r="A5" s="6"/>
      <c r="B5" s="7" t="s">
        <v>2</v>
      </c>
      <c r="C5" s="7"/>
      <c r="D5" s="7"/>
      <c r="E5" s="7"/>
      <c r="F5" s="10">
        <f>(F4-C$1)*24/0.75</f>
        <v>2</v>
      </c>
      <c r="G5" s="10"/>
      <c r="H5" s="10"/>
      <c r="I5" s="10"/>
      <c r="J5" s="11"/>
      <c r="K5" s="11"/>
      <c r="L5" s="11"/>
      <c r="M5" s="11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12"/>
      <c r="AA5" s="12"/>
      <c r="AB5" s="12"/>
      <c r="AC5" s="12"/>
      <c r="AD5" s="15"/>
      <c r="AE5" s="15"/>
      <c r="AF5" s="15"/>
      <c r="AG5" s="15"/>
      <c r="AH5" s="15"/>
    </row>
    <row r="6" spans="1:34" ht="15" x14ac:dyDescent="0.25">
      <c r="A6" s="17" t="s">
        <v>3</v>
      </c>
      <c r="B6" s="18" t="s">
        <v>4</v>
      </c>
      <c r="C6" s="55" t="s">
        <v>28</v>
      </c>
      <c r="D6" s="55" t="s">
        <v>29</v>
      </c>
      <c r="E6" s="55" t="s">
        <v>30</v>
      </c>
      <c r="F6" s="55" t="s">
        <v>31</v>
      </c>
      <c r="G6" s="55" t="s">
        <v>28</v>
      </c>
      <c r="H6" s="55" t="s">
        <v>29</v>
      </c>
      <c r="I6" s="55" t="s">
        <v>30</v>
      </c>
      <c r="J6" s="55" t="s">
        <v>31</v>
      </c>
      <c r="K6" s="55" t="s">
        <v>28</v>
      </c>
      <c r="L6" s="55" t="s">
        <v>29</v>
      </c>
      <c r="M6" s="55" t="s">
        <v>30</v>
      </c>
      <c r="N6" s="55" t="s">
        <v>31</v>
      </c>
      <c r="O6" s="55" t="s">
        <v>28</v>
      </c>
      <c r="P6" s="55" t="s">
        <v>29</v>
      </c>
      <c r="Q6" s="55" t="s">
        <v>30</v>
      </c>
      <c r="R6" s="55" t="s">
        <v>31</v>
      </c>
      <c r="S6" s="55" t="s">
        <v>28</v>
      </c>
      <c r="T6" s="55" t="s">
        <v>29</v>
      </c>
      <c r="U6" s="55" t="s">
        <v>30</v>
      </c>
      <c r="V6" s="55" t="s">
        <v>31</v>
      </c>
      <c r="W6" s="55" t="s">
        <v>28</v>
      </c>
      <c r="X6" s="55" t="s">
        <v>29</v>
      </c>
      <c r="Y6" s="55" t="s">
        <v>30</v>
      </c>
      <c r="Z6" s="55" t="s">
        <v>31</v>
      </c>
      <c r="AA6" s="55" t="s">
        <v>28</v>
      </c>
      <c r="AB6" s="55" t="s">
        <v>29</v>
      </c>
      <c r="AC6" s="55" t="s">
        <v>30</v>
      </c>
      <c r="AD6" s="55" t="s">
        <v>31</v>
      </c>
      <c r="AE6" s="55" t="s">
        <v>28</v>
      </c>
      <c r="AF6" s="55" t="s">
        <v>29</v>
      </c>
      <c r="AG6" s="55" t="s">
        <v>30</v>
      </c>
      <c r="AH6" s="55" t="s">
        <v>31</v>
      </c>
    </row>
    <row r="7" spans="1:34" x14ac:dyDescent="0.2">
      <c r="A7" s="21">
        <v>35</v>
      </c>
      <c r="B7" s="22">
        <v>42980</v>
      </c>
      <c r="C7" s="56"/>
      <c r="D7" s="56"/>
      <c r="E7" s="56"/>
      <c r="F7" s="23"/>
      <c r="G7" s="23"/>
      <c r="H7" s="23"/>
      <c r="I7" s="23"/>
      <c r="J7" s="24"/>
      <c r="K7" s="25"/>
      <c r="L7" s="25"/>
      <c r="M7" s="25"/>
      <c r="N7" s="25"/>
      <c r="O7" s="25"/>
      <c r="P7" s="25"/>
      <c r="Q7" s="25"/>
      <c r="R7" s="20"/>
      <c r="S7" s="19"/>
      <c r="T7" s="19"/>
      <c r="U7" s="19"/>
      <c r="V7" s="19"/>
      <c r="W7" s="19"/>
      <c r="X7" s="19"/>
      <c r="Y7" s="19"/>
      <c r="Z7" s="19"/>
      <c r="AA7" s="20"/>
      <c r="AB7" s="20"/>
      <c r="AC7" s="20"/>
      <c r="AD7" s="20"/>
      <c r="AE7" s="20"/>
      <c r="AF7" s="20"/>
      <c r="AG7" s="20"/>
      <c r="AH7" s="20"/>
    </row>
    <row r="8" spans="1:34" x14ac:dyDescent="0.2">
      <c r="A8" s="21">
        <f t="shared" ref="A8:A24" si="0">A7+1</f>
        <v>36</v>
      </c>
      <c r="B8" s="22">
        <f>B7+7</f>
        <v>42987</v>
      </c>
      <c r="C8" s="56"/>
      <c r="D8" s="56"/>
      <c r="E8" s="56"/>
      <c r="F8" s="23"/>
      <c r="G8" s="23"/>
      <c r="H8" s="23"/>
      <c r="I8" s="23"/>
      <c r="J8" s="24"/>
      <c r="K8" s="25"/>
      <c r="L8" s="25"/>
      <c r="M8" s="25"/>
      <c r="N8" s="25"/>
      <c r="O8" s="25"/>
      <c r="P8" s="25"/>
      <c r="Q8" s="25"/>
      <c r="R8" s="20"/>
      <c r="S8" s="19"/>
      <c r="T8" s="19"/>
      <c r="U8" s="19"/>
      <c r="V8" s="19"/>
      <c r="W8" s="19"/>
      <c r="X8" s="19"/>
      <c r="Y8" s="19"/>
      <c r="Z8" s="19"/>
      <c r="AA8" s="20"/>
      <c r="AB8" s="20"/>
      <c r="AC8" s="20"/>
      <c r="AD8" s="20"/>
      <c r="AE8" s="20"/>
      <c r="AF8" s="20"/>
      <c r="AG8" s="20"/>
      <c r="AH8" s="20"/>
    </row>
    <row r="9" spans="1:34" x14ac:dyDescent="0.2">
      <c r="A9" s="21">
        <f t="shared" si="0"/>
        <v>37</v>
      </c>
      <c r="B9" s="22">
        <f t="shared" ref="B9:B32" si="1">B8+7</f>
        <v>42994</v>
      </c>
      <c r="C9" s="56"/>
      <c r="D9" s="56"/>
      <c r="E9" s="56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19"/>
      <c r="T9" s="19"/>
      <c r="U9" s="19"/>
      <c r="V9" s="19"/>
      <c r="W9" s="19"/>
      <c r="X9" s="19"/>
      <c r="Y9" s="19"/>
      <c r="Z9" s="19"/>
      <c r="AA9" s="20"/>
      <c r="AB9" s="20"/>
      <c r="AC9" s="20"/>
      <c r="AD9" s="20"/>
      <c r="AE9" s="20"/>
      <c r="AF9" s="20"/>
      <c r="AG9" s="20"/>
      <c r="AH9" s="20"/>
    </row>
    <row r="10" spans="1:34" x14ac:dyDescent="0.2">
      <c r="A10" s="21">
        <f t="shared" si="0"/>
        <v>38</v>
      </c>
      <c r="B10" s="22">
        <f t="shared" si="1"/>
        <v>43001</v>
      </c>
      <c r="C10" s="56"/>
      <c r="D10" s="56"/>
      <c r="E10" s="56"/>
      <c r="F10" s="19"/>
      <c r="G10" s="19"/>
      <c r="H10" s="19"/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19"/>
      <c r="T10" s="19"/>
      <c r="U10" s="19"/>
      <c r="V10" s="19"/>
      <c r="W10" s="19"/>
      <c r="X10" s="19"/>
      <c r="Y10" s="19"/>
      <c r="Z10" s="19"/>
      <c r="AA10" s="20"/>
      <c r="AB10" s="20"/>
      <c r="AC10" s="20"/>
      <c r="AD10" s="20"/>
      <c r="AE10" s="20"/>
      <c r="AF10" s="20"/>
      <c r="AG10" s="20"/>
      <c r="AH10" s="20"/>
    </row>
    <row r="11" spans="1:34" x14ac:dyDescent="0.2">
      <c r="A11" s="21">
        <f t="shared" si="0"/>
        <v>39</v>
      </c>
      <c r="B11" s="22">
        <f t="shared" si="1"/>
        <v>43008</v>
      </c>
      <c r="C11" s="56"/>
      <c r="D11" s="56"/>
      <c r="E11" s="56"/>
      <c r="F11" s="19"/>
      <c r="G11" s="19"/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19"/>
      <c r="T11" s="19"/>
      <c r="U11" s="19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</row>
    <row r="12" spans="1:34" x14ac:dyDescent="0.2">
      <c r="A12" s="21">
        <f t="shared" si="0"/>
        <v>40</v>
      </c>
      <c r="B12" s="22">
        <f t="shared" si="1"/>
        <v>43015</v>
      </c>
      <c r="C12" s="56"/>
      <c r="D12" s="56"/>
      <c r="E12" s="56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19"/>
      <c r="T12" s="19"/>
      <c r="U12" s="19"/>
      <c r="V12" s="19"/>
      <c r="W12" s="19"/>
      <c r="X12" s="19"/>
      <c r="Y12" s="19"/>
      <c r="Z12" s="19"/>
      <c r="AA12" s="20"/>
      <c r="AB12" s="20"/>
      <c r="AC12" s="20"/>
      <c r="AD12" s="20"/>
      <c r="AE12" s="20"/>
      <c r="AF12" s="20"/>
      <c r="AG12" s="20"/>
      <c r="AH12" s="20"/>
    </row>
    <row r="13" spans="1:34" x14ac:dyDescent="0.2">
      <c r="A13" s="21">
        <f t="shared" si="0"/>
        <v>41</v>
      </c>
      <c r="B13" s="22">
        <f t="shared" si="1"/>
        <v>43022</v>
      </c>
      <c r="C13" s="56"/>
      <c r="D13" s="56"/>
      <c r="E13" s="56"/>
      <c r="F13" s="19"/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19"/>
      <c r="T13" s="19"/>
      <c r="U13" s="19"/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">
      <c r="A14" s="21">
        <f t="shared" si="0"/>
        <v>42</v>
      </c>
      <c r="B14" s="22">
        <f t="shared" si="1"/>
        <v>43029</v>
      </c>
      <c r="C14" s="56"/>
      <c r="D14" s="56"/>
      <c r="E14" s="56"/>
      <c r="F14" s="19"/>
      <c r="G14" s="19"/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19"/>
      <c r="T14" s="19"/>
      <c r="U14" s="19"/>
      <c r="V14" s="19"/>
      <c r="W14" s="19"/>
      <c r="X14" s="19"/>
      <c r="Y14" s="19"/>
      <c r="Z14" s="19"/>
      <c r="AA14" s="20"/>
      <c r="AB14" s="20"/>
      <c r="AC14" s="20"/>
      <c r="AD14" s="20"/>
      <c r="AE14" s="20"/>
      <c r="AF14" s="20"/>
      <c r="AG14" s="20"/>
      <c r="AH14" s="20"/>
    </row>
    <row r="15" spans="1:34" x14ac:dyDescent="0.2">
      <c r="A15" s="21">
        <f t="shared" si="0"/>
        <v>43</v>
      </c>
      <c r="B15" s="22">
        <f t="shared" si="1"/>
        <v>43036</v>
      </c>
      <c r="C15" s="56"/>
      <c r="D15" s="56"/>
      <c r="E15" s="56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  <c r="U15" s="19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20"/>
      <c r="AG15" s="20"/>
      <c r="AH15" s="20"/>
    </row>
    <row r="16" spans="1:34" x14ac:dyDescent="0.2">
      <c r="A16" s="21">
        <f t="shared" si="0"/>
        <v>44</v>
      </c>
      <c r="B16" s="22">
        <f t="shared" si="1"/>
        <v>43043</v>
      </c>
      <c r="C16" s="56"/>
      <c r="D16" s="56"/>
      <c r="E16" s="56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19"/>
      <c r="T16" s="19"/>
      <c r="U16" s="19"/>
      <c r="V16" s="19"/>
      <c r="W16" s="19"/>
      <c r="X16" s="19"/>
      <c r="Y16" s="19"/>
      <c r="Z16" s="19"/>
      <c r="AA16" s="20"/>
      <c r="AB16" s="20"/>
      <c r="AC16" s="20"/>
      <c r="AD16" s="20"/>
      <c r="AE16" s="20"/>
      <c r="AF16" s="20"/>
      <c r="AG16" s="20"/>
      <c r="AH16" s="20"/>
    </row>
    <row r="17" spans="1:34" x14ac:dyDescent="0.2">
      <c r="A17" s="21">
        <f t="shared" si="0"/>
        <v>45</v>
      </c>
      <c r="B17" s="22">
        <f t="shared" si="1"/>
        <v>43050</v>
      </c>
      <c r="C17" s="56"/>
      <c r="D17" s="56"/>
      <c r="E17" s="56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19"/>
      <c r="T17" s="19"/>
      <c r="U17" s="19"/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20"/>
      <c r="AG17" s="20"/>
      <c r="AH17" s="20"/>
    </row>
    <row r="18" spans="1:34" x14ac:dyDescent="0.2">
      <c r="A18" s="21">
        <f t="shared" si="0"/>
        <v>46</v>
      </c>
      <c r="B18" s="22">
        <f t="shared" si="1"/>
        <v>43057</v>
      </c>
      <c r="C18" s="56"/>
      <c r="D18" s="56"/>
      <c r="E18" s="56"/>
      <c r="F18" s="19"/>
      <c r="G18" s="19"/>
      <c r="H18" s="19"/>
      <c r="I18" s="19"/>
      <c r="J18" s="19"/>
      <c r="K18" s="20"/>
      <c r="L18" s="20"/>
      <c r="M18" s="20"/>
      <c r="N18" s="20"/>
      <c r="O18" s="20"/>
      <c r="P18" s="20"/>
      <c r="Q18" s="20"/>
      <c r="R18" s="20"/>
      <c r="S18" s="19"/>
      <c r="T18" s="19"/>
      <c r="U18" s="19"/>
      <c r="V18" s="19"/>
      <c r="W18" s="19"/>
      <c r="X18" s="19"/>
      <c r="Y18" s="19"/>
      <c r="Z18" s="19"/>
      <c r="AA18" s="20"/>
      <c r="AB18" s="20"/>
      <c r="AC18" s="20"/>
      <c r="AD18" s="20"/>
      <c r="AE18" s="20"/>
      <c r="AF18" s="20"/>
      <c r="AG18" s="20"/>
      <c r="AH18" s="20"/>
    </row>
    <row r="19" spans="1:34" x14ac:dyDescent="0.2">
      <c r="A19" s="21">
        <f t="shared" si="0"/>
        <v>47</v>
      </c>
      <c r="B19" s="22">
        <f t="shared" si="1"/>
        <v>43064</v>
      </c>
      <c r="C19" s="56"/>
      <c r="D19" s="56"/>
      <c r="E19" s="56"/>
      <c r="F19" s="19"/>
      <c r="G19" s="19"/>
      <c r="H19" s="19"/>
      <c r="I19" s="19"/>
      <c r="J19" s="19"/>
      <c r="K19" s="20"/>
      <c r="L19" s="20"/>
      <c r="M19" s="20"/>
      <c r="N19" s="20"/>
      <c r="O19" s="20"/>
      <c r="P19" s="20"/>
      <c r="Q19" s="20"/>
      <c r="R19" s="20"/>
      <c r="S19" s="19"/>
      <c r="T19" s="19"/>
      <c r="U19" s="19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20"/>
      <c r="AG19" s="20"/>
      <c r="AH19" s="20"/>
    </row>
    <row r="20" spans="1:34" x14ac:dyDescent="0.2">
      <c r="A20" s="21">
        <f t="shared" si="0"/>
        <v>48</v>
      </c>
      <c r="B20" s="22">
        <f t="shared" si="1"/>
        <v>43071</v>
      </c>
      <c r="C20" s="56"/>
      <c r="D20" s="56"/>
      <c r="E20" s="56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20"/>
      <c r="S20" s="19"/>
      <c r="T20" s="19"/>
      <c r="U20" s="19"/>
      <c r="V20" s="19"/>
      <c r="W20" s="19"/>
      <c r="X20" s="19"/>
      <c r="Y20" s="19"/>
      <c r="Z20" s="19"/>
      <c r="AA20" s="20"/>
      <c r="AB20" s="20"/>
      <c r="AC20" s="20"/>
      <c r="AD20" s="20"/>
      <c r="AE20" s="20"/>
      <c r="AF20" s="20"/>
      <c r="AG20" s="20"/>
      <c r="AH20" s="20"/>
    </row>
    <row r="21" spans="1:34" x14ac:dyDescent="0.2">
      <c r="A21" s="21">
        <f t="shared" si="0"/>
        <v>49</v>
      </c>
      <c r="B21" s="22">
        <f t="shared" si="1"/>
        <v>43078</v>
      </c>
      <c r="C21" s="56"/>
      <c r="D21" s="56"/>
      <c r="E21" s="56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20"/>
      <c r="Q21" s="20"/>
      <c r="R21" s="20"/>
      <c r="S21" s="19"/>
      <c r="T21" s="19"/>
      <c r="U21" s="19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20"/>
      <c r="AG21" s="20"/>
      <c r="AH21" s="20"/>
    </row>
    <row r="22" spans="1:34" x14ac:dyDescent="0.2">
      <c r="A22" s="21">
        <f t="shared" si="0"/>
        <v>50</v>
      </c>
      <c r="B22" s="22">
        <f t="shared" si="1"/>
        <v>43085</v>
      </c>
      <c r="C22" s="56"/>
      <c r="D22" s="56"/>
      <c r="E22" s="56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19"/>
      <c r="T22" s="19"/>
      <c r="U22" s="19"/>
      <c r="V22" s="19"/>
      <c r="W22" s="19"/>
      <c r="X22" s="19"/>
      <c r="Y22" s="19"/>
      <c r="Z22" s="19"/>
      <c r="AA22" s="20"/>
      <c r="AB22" s="20"/>
      <c r="AC22" s="20"/>
      <c r="AD22" s="20"/>
      <c r="AE22" s="20"/>
      <c r="AF22" s="20"/>
      <c r="AG22" s="20"/>
      <c r="AH22" s="20"/>
    </row>
    <row r="23" spans="1:34" x14ac:dyDescent="0.2">
      <c r="A23" s="21">
        <f t="shared" si="0"/>
        <v>51</v>
      </c>
      <c r="B23" s="22">
        <f t="shared" si="1"/>
        <v>43092</v>
      </c>
      <c r="C23" s="56"/>
      <c r="D23" s="56"/>
      <c r="E23" s="56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19"/>
      <c r="V23" s="19"/>
      <c r="W23" s="19"/>
      <c r="X23" s="19"/>
      <c r="Y23" s="19"/>
      <c r="Z23" s="19"/>
      <c r="AA23" s="20"/>
      <c r="AB23" s="20"/>
      <c r="AC23" s="20"/>
      <c r="AD23" s="20"/>
      <c r="AE23" s="20"/>
      <c r="AF23" s="20"/>
      <c r="AG23" s="20"/>
      <c r="AH23" s="20"/>
    </row>
    <row r="24" spans="1:34" x14ac:dyDescent="0.2">
      <c r="A24" s="21">
        <f t="shared" si="0"/>
        <v>52</v>
      </c>
      <c r="B24" s="22">
        <f t="shared" si="1"/>
        <v>43099</v>
      </c>
      <c r="C24" s="56"/>
      <c r="D24" s="56"/>
      <c r="E24" s="56"/>
      <c r="F24" s="19"/>
      <c r="G24" s="19"/>
      <c r="H24" s="19"/>
      <c r="I24" s="19"/>
      <c r="J24" s="19"/>
      <c r="K24" s="20"/>
      <c r="L24" s="20"/>
      <c r="M24" s="20"/>
      <c r="N24" s="20"/>
      <c r="O24" s="20"/>
      <c r="P24" s="20"/>
      <c r="Q24" s="20"/>
      <c r="R24" s="20"/>
      <c r="S24" s="19"/>
      <c r="T24" s="19"/>
      <c r="U24" s="19"/>
      <c r="V24" s="19"/>
      <c r="W24" s="19"/>
      <c r="X24" s="19"/>
      <c r="Y24" s="19"/>
      <c r="Z24" s="19"/>
      <c r="AA24" s="20"/>
      <c r="AB24" s="20"/>
      <c r="AC24" s="20"/>
      <c r="AD24" s="20"/>
      <c r="AE24" s="20"/>
      <c r="AF24" s="20"/>
      <c r="AG24" s="20"/>
      <c r="AH24" s="20"/>
    </row>
    <row r="25" spans="1:34" x14ac:dyDescent="0.2">
      <c r="A25" s="21">
        <v>1</v>
      </c>
      <c r="B25" s="22">
        <f t="shared" si="1"/>
        <v>43106</v>
      </c>
      <c r="C25" s="56"/>
      <c r="D25" s="56"/>
      <c r="E25" s="56"/>
      <c r="F25" s="19"/>
      <c r="G25" s="19"/>
      <c r="H25" s="19"/>
      <c r="I25" s="19"/>
      <c r="J25" s="19"/>
      <c r="K25" s="20"/>
      <c r="L25" s="20"/>
      <c r="M25" s="20"/>
      <c r="N25" s="20"/>
      <c r="O25" s="20"/>
      <c r="P25" s="20"/>
      <c r="Q25" s="20"/>
      <c r="R25" s="20"/>
      <c r="S25" s="19"/>
      <c r="T25" s="19"/>
      <c r="U25" s="19"/>
      <c r="V25" s="19"/>
      <c r="W25" s="19"/>
      <c r="X25" s="19"/>
      <c r="Y25" s="19"/>
      <c r="Z25" s="19"/>
      <c r="AA25" s="20"/>
      <c r="AB25" s="20"/>
      <c r="AC25" s="20"/>
      <c r="AD25" s="20"/>
      <c r="AE25" s="20"/>
      <c r="AF25" s="20"/>
      <c r="AG25" s="20"/>
      <c r="AH25" s="20"/>
    </row>
    <row r="26" spans="1:34" x14ac:dyDescent="0.2">
      <c r="A26" s="21">
        <f t="shared" ref="A26:A32" si="2">A25+1</f>
        <v>2</v>
      </c>
      <c r="B26" s="22">
        <f t="shared" si="1"/>
        <v>43113</v>
      </c>
      <c r="C26" s="56"/>
      <c r="D26" s="56"/>
      <c r="E26" s="56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19"/>
      <c r="T26" s="19"/>
      <c r="U26" s="19"/>
      <c r="V26" s="19"/>
      <c r="W26" s="19"/>
      <c r="X26" s="19"/>
      <c r="Y26" s="19"/>
      <c r="Z26" s="19"/>
      <c r="AA26" s="20"/>
      <c r="AB26" s="20"/>
      <c r="AC26" s="20"/>
      <c r="AD26" s="20"/>
      <c r="AE26" s="20"/>
      <c r="AF26" s="20"/>
      <c r="AG26" s="20"/>
      <c r="AH26" s="20"/>
    </row>
    <row r="27" spans="1:34" x14ac:dyDescent="0.2">
      <c r="A27" s="21">
        <f t="shared" si="2"/>
        <v>3</v>
      </c>
      <c r="B27" s="22">
        <f t="shared" si="1"/>
        <v>43120</v>
      </c>
      <c r="C27" s="56"/>
      <c r="D27" s="56"/>
      <c r="E27" s="56"/>
      <c r="F27" s="19"/>
      <c r="G27" s="19"/>
      <c r="H27" s="19"/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19"/>
      <c r="T27" s="19"/>
      <c r="U27" s="19"/>
      <c r="V27" s="19"/>
      <c r="W27" s="19"/>
      <c r="X27" s="19"/>
      <c r="Y27" s="19"/>
      <c r="Z27" s="19"/>
      <c r="AA27" s="20"/>
      <c r="AB27" s="20"/>
      <c r="AC27" s="20"/>
      <c r="AD27" s="20"/>
      <c r="AE27" s="20"/>
      <c r="AF27" s="20"/>
      <c r="AG27" s="20"/>
      <c r="AH27" s="20"/>
    </row>
    <row r="28" spans="1:34" x14ac:dyDescent="0.2">
      <c r="A28" s="21">
        <f t="shared" si="2"/>
        <v>4</v>
      </c>
      <c r="B28" s="22">
        <f t="shared" si="1"/>
        <v>43127</v>
      </c>
      <c r="C28" s="56"/>
      <c r="D28" s="56"/>
      <c r="E28" s="56"/>
      <c r="F28" s="19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19"/>
      <c r="T28" s="19"/>
      <c r="U28" s="19"/>
      <c r="V28" s="19"/>
      <c r="W28" s="19"/>
      <c r="X28" s="19"/>
      <c r="Y28" s="19"/>
      <c r="Z28" s="19"/>
      <c r="AA28" s="20"/>
      <c r="AB28" s="20"/>
      <c r="AC28" s="20"/>
      <c r="AD28" s="20"/>
      <c r="AE28" s="20"/>
      <c r="AF28" s="20"/>
      <c r="AG28" s="20"/>
      <c r="AH28" s="20"/>
    </row>
    <row r="29" spans="1:34" x14ac:dyDescent="0.2">
      <c r="A29" s="21">
        <f t="shared" si="2"/>
        <v>5</v>
      </c>
      <c r="B29" s="22">
        <f t="shared" si="1"/>
        <v>43134</v>
      </c>
      <c r="C29" s="56"/>
      <c r="D29" s="56"/>
      <c r="E29" s="56"/>
      <c r="F29" s="19"/>
      <c r="G29" s="19"/>
      <c r="H29" s="19"/>
      <c r="I29" s="19"/>
      <c r="J29" s="19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19"/>
      <c r="V29" s="19"/>
      <c r="W29" s="19"/>
      <c r="X29" s="19"/>
      <c r="Y29" s="19"/>
      <c r="Z29" s="19"/>
      <c r="AA29" s="20"/>
      <c r="AB29" s="20"/>
      <c r="AC29" s="20"/>
      <c r="AD29" s="20"/>
      <c r="AE29" s="20"/>
      <c r="AF29" s="20"/>
      <c r="AG29" s="20"/>
      <c r="AH29" s="20"/>
    </row>
    <row r="30" spans="1:34" x14ac:dyDescent="0.2">
      <c r="A30" s="21">
        <f t="shared" si="2"/>
        <v>6</v>
      </c>
      <c r="B30" s="22">
        <f t="shared" si="1"/>
        <v>43141</v>
      </c>
      <c r="C30" s="56"/>
      <c r="D30" s="56"/>
      <c r="E30" s="56"/>
      <c r="F30" s="19"/>
      <c r="G30" s="19"/>
      <c r="H30" s="19"/>
      <c r="I30" s="19"/>
      <c r="J30" s="19"/>
      <c r="K30" s="20"/>
      <c r="L30" s="20"/>
      <c r="M30" s="20"/>
      <c r="N30" s="20"/>
      <c r="O30" s="20"/>
      <c r="P30" s="20"/>
      <c r="Q30" s="20"/>
      <c r="R30" s="20"/>
      <c r="S30" s="19"/>
      <c r="T30" s="19"/>
      <c r="U30" s="19"/>
      <c r="V30" s="19"/>
      <c r="W30" s="19"/>
      <c r="X30" s="19"/>
      <c r="Y30" s="19"/>
      <c r="Z30" s="19"/>
      <c r="AA30" s="20"/>
      <c r="AB30" s="20"/>
      <c r="AC30" s="20"/>
      <c r="AD30" s="20"/>
      <c r="AE30" s="20"/>
      <c r="AF30" s="20"/>
      <c r="AG30" s="20"/>
      <c r="AH30" s="20"/>
    </row>
    <row r="31" spans="1:34" x14ac:dyDescent="0.2">
      <c r="A31" s="21">
        <f t="shared" si="2"/>
        <v>7</v>
      </c>
      <c r="B31" s="22">
        <f t="shared" si="1"/>
        <v>43148</v>
      </c>
      <c r="C31" s="56"/>
      <c r="D31" s="56"/>
      <c r="E31" s="56"/>
      <c r="F31" s="19"/>
      <c r="G31" s="19"/>
      <c r="H31" s="19"/>
      <c r="I31" s="19"/>
      <c r="J31" s="19"/>
      <c r="K31" s="20"/>
      <c r="L31" s="20"/>
      <c r="M31" s="20"/>
      <c r="N31" s="20"/>
      <c r="O31" s="20"/>
      <c r="P31" s="20"/>
      <c r="Q31" s="20"/>
      <c r="R31" s="20"/>
      <c r="S31" s="19"/>
      <c r="T31" s="19"/>
      <c r="U31" s="19"/>
      <c r="V31" s="19"/>
      <c r="W31" s="19"/>
      <c r="X31" s="19"/>
      <c r="Y31" s="19"/>
      <c r="Z31" s="19"/>
      <c r="AA31" s="20"/>
      <c r="AB31" s="20"/>
      <c r="AC31" s="20"/>
      <c r="AD31" s="20"/>
      <c r="AE31" s="20"/>
      <c r="AF31" s="20"/>
      <c r="AG31" s="20"/>
      <c r="AH31" s="20"/>
    </row>
    <row r="32" spans="1:34" x14ac:dyDescent="0.2">
      <c r="A32" s="21">
        <f t="shared" si="2"/>
        <v>8</v>
      </c>
      <c r="B32" s="22">
        <f t="shared" si="1"/>
        <v>43155</v>
      </c>
      <c r="C32" s="56"/>
      <c r="D32" s="56"/>
      <c r="E32" s="56"/>
      <c r="F32" s="19"/>
      <c r="G32" s="19"/>
      <c r="H32" s="19"/>
      <c r="I32" s="19"/>
      <c r="J32" s="19"/>
      <c r="K32" s="20"/>
      <c r="L32" s="20"/>
      <c r="M32" s="20"/>
      <c r="N32" s="20"/>
      <c r="O32" s="20"/>
      <c r="P32" s="20"/>
      <c r="Q32" s="20"/>
      <c r="R32" s="20"/>
      <c r="S32" s="19"/>
      <c r="T32" s="19"/>
      <c r="U32" s="19"/>
      <c r="V32" s="19"/>
      <c r="W32" s="19"/>
      <c r="X32" s="19"/>
      <c r="Y32" s="19"/>
      <c r="Z32" s="19"/>
      <c r="AA32" s="20"/>
      <c r="AB32" s="20"/>
      <c r="AC32" s="20"/>
      <c r="AD32" s="20"/>
      <c r="AE32" s="20"/>
      <c r="AF32" s="20"/>
      <c r="AG32" s="20"/>
      <c r="AH32" s="20"/>
    </row>
  </sheetData>
  <mergeCells count="24">
    <mergeCell ref="AA1:AD1"/>
    <mergeCell ref="AA2:AD2"/>
    <mergeCell ref="AA3:AD3"/>
    <mergeCell ref="AE1:AH1"/>
    <mergeCell ref="AE2:AH2"/>
    <mergeCell ref="AE3:AH3"/>
    <mergeCell ref="S1:V1"/>
    <mergeCell ref="S2:V2"/>
    <mergeCell ref="S3:V3"/>
    <mergeCell ref="W1:Z1"/>
    <mergeCell ref="W2:Z2"/>
    <mergeCell ref="W3:Z3"/>
    <mergeCell ref="K1:N1"/>
    <mergeCell ref="K2:N2"/>
    <mergeCell ref="K3:N3"/>
    <mergeCell ref="O1:R1"/>
    <mergeCell ref="O2:R2"/>
    <mergeCell ref="O3:R3"/>
    <mergeCell ref="C1:F1"/>
    <mergeCell ref="C2:F2"/>
    <mergeCell ref="C3:F3"/>
    <mergeCell ref="G1:J1"/>
    <mergeCell ref="G2:J2"/>
    <mergeCell ref="G3:J3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C6" sqref="C6:F6"/>
    </sheetView>
  </sheetViews>
  <sheetFormatPr baseColWidth="10" defaultRowHeight="14.25" x14ac:dyDescent="0.2"/>
  <cols>
    <col min="1" max="1" width="4" bestFit="1" customWidth="1"/>
    <col min="2" max="2" width="7.125" bestFit="1" customWidth="1"/>
    <col min="3" max="3" width="2.625" bestFit="1" customWidth="1"/>
    <col min="4" max="4" width="3.375" bestFit="1" customWidth="1"/>
    <col min="5" max="5" width="3.5" bestFit="1" customWidth="1"/>
    <col min="6" max="6" width="6.75" bestFit="1" customWidth="1"/>
    <col min="7" max="7" width="2.625" bestFit="1" customWidth="1"/>
    <col min="8" max="8" width="3.375" bestFit="1" customWidth="1"/>
    <col min="9" max="9" width="3.5" bestFit="1" customWidth="1"/>
    <col min="10" max="10" width="6.75" bestFit="1" customWidth="1"/>
    <col min="11" max="11" width="2.625" bestFit="1" customWidth="1"/>
    <col min="12" max="12" width="3.375" bestFit="1" customWidth="1"/>
    <col min="13" max="13" width="3.5" bestFit="1" customWidth="1"/>
    <col min="14" max="14" width="6.75" style="2" bestFit="1" customWidth="1"/>
    <col min="15" max="15" width="2.625" style="2" bestFit="1" customWidth="1"/>
    <col min="16" max="16" width="3.375" style="2" bestFit="1" customWidth="1"/>
    <col min="17" max="17" width="3.5" style="2" bestFit="1" customWidth="1"/>
    <col min="18" max="18" width="6.75" style="2" bestFit="1" customWidth="1"/>
  </cols>
  <sheetData>
    <row r="1" spans="1:18" ht="15" x14ac:dyDescent="0.2">
      <c r="A1" s="4"/>
      <c r="B1" s="16" t="s">
        <v>0</v>
      </c>
      <c r="C1" s="183">
        <v>0.70833333333333337</v>
      </c>
      <c r="D1" s="184"/>
      <c r="E1" s="184"/>
      <c r="F1" s="184"/>
      <c r="G1" s="198">
        <f>C2</f>
        <v>0.73958333333333337</v>
      </c>
      <c r="H1" s="198"/>
      <c r="I1" s="198"/>
      <c r="J1" s="198"/>
      <c r="K1" s="189">
        <f>G2+0.25/24</f>
        <v>0.78125</v>
      </c>
      <c r="L1" s="190"/>
      <c r="M1" s="190"/>
      <c r="N1" s="191"/>
      <c r="O1" s="189">
        <f>K2</f>
        <v>0.8125</v>
      </c>
      <c r="P1" s="190"/>
      <c r="Q1" s="190"/>
      <c r="R1" s="191"/>
    </row>
    <row r="2" spans="1:18" ht="15" x14ac:dyDescent="0.2">
      <c r="A2" s="4"/>
      <c r="B2" s="16" t="s">
        <v>1</v>
      </c>
      <c r="C2" s="183">
        <f>C1+0.75/24</f>
        <v>0.73958333333333337</v>
      </c>
      <c r="D2" s="184"/>
      <c r="E2" s="184"/>
      <c r="F2" s="184"/>
      <c r="G2" s="198">
        <f>G1+0.75/24</f>
        <v>0.77083333333333337</v>
      </c>
      <c r="H2" s="198"/>
      <c r="I2" s="198"/>
      <c r="J2" s="198"/>
      <c r="K2" s="189">
        <f>K1+0.75/24</f>
        <v>0.8125</v>
      </c>
      <c r="L2" s="190"/>
      <c r="M2" s="190"/>
      <c r="N2" s="191"/>
      <c r="O2" s="189">
        <f>O1+0.75/24</f>
        <v>0.84375</v>
      </c>
      <c r="P2" s="190"/>
      <c r="Q2" s="190"/>
      <c r="R2" s="191"/>
    </row>
    <row r="3" spans="1:18" ht="15" x14ac:dyDescent="0.2">
      <c r="A3" s="4"/>
      <c r="B3" s="16" t="s">
        <v>2</v>
      </c>
      <c r="C3" s="186">
        <f>(C2-C$1)*24/0.75</f>
        <v>1</v>
      </c>
      <c r="D3" s="187"/>
      <c r="E3" s="187"/>
      <c r="F3" s="187"/>
      <c r="G3" s="199">
        <f>(G2-G1)*24/0.75</f>
        <v>1</v>
      </c>
      <c r="H3" s="199"/>
      <c r="I3" s="199"/>
      <c r="J3" s="199"/>
      <c r="K3" s="192">
        <f>(K2-K1)*24/0.75</f>
        <v>1</v>
      </c>
      <c r="L3" s="193"/>
      <c r="M3" s="193"/>
      <c r="N3" s="194"/>
      <c r="O3" s="192">
        <f>(O2-O1)*24/0.75</f>
        <v>1</v>
      </c>
      <c r="P3" s="193"/>
      <c r="Q3" s="193"/>
      <c r="R3" s="194"/>
    </row>
    <row r="4" spans="1:18" ht="15" hidden="1" x14ac:dyDescent="0.25">
      <c r="A4" s="5"/>
      <c r="B4" s="4" t="s">
        <v>1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</row>
    <row r="5" spans="1:18" ht="15" hidden="1" x14ac:dyDescent="0.25">
      <c r="A5" s="6"/>
      <c r="B5" s="7" t="s">
        <v>2</v>
      </c>
      <c r="C5" s="7"/>
      <c r="D5" s="7"/>
      <c r="E5" s="7"/>
      <c r="F5" s="7"/>
      <c r="G5" s="7"/>
      <c r="H5" s="7"/>
      <c r="I5" s="7"/>
      <c r="J5" s="3"/>
      <c r="K5" s="3"/>
      <c r="L5" s="3"/>
      <c r="M5" s="3"/>
      <c r="N5" s="3"/>
      <c r="O5" s="3"/>
      <c r="P5" s="3"/>
      <c r="Q5" s="3"/>
      <c r="R5" s="3"/>
    </row>
    <row r="6" spans="1:18" ht="15" x14ac:dyDescent="0.25">
      <c r="A6" s="17" t="s">
        <v>3</v>
      </c>
      <c r="B6" s="18" t="s">
        <v>4</v>
      </c>
      <c r="C6" s="55" t="s">
        <v>28</v>
      </c>
      <c r="D6" s="55" t="s">
        <v>29</v>
      </c>
      <c r="E6" s="55" t="s">
        <v>30</v>
      </c>
      <c r="F6" s="55" t="s">
        <v>31</v>
      </c>
      <c r="G6" s="55" t="s">
        <v>28</v>
      </c>
      <c r="H6" s="55" t="s">
        <v>29</v>
      </c>
      <c r="I6" s="55" t="s">
        <v>30</v>
      </c>
      <c r="J6" s="55" t="s">
        <v>31</v>
      </c>
      <c r="K6" s="55" t="s">
        <v>28</v>
      </c>
      <c r="L6" s="55" t="s">
        <v>29</v>
      </c>
      <c r="M6" s="55" t="s">
        <v>30</v>
      </c>
      <c r="N6" s="55" t="s">
        <v>31</v>
      </c>
      <c r="O6" s="55" t="s">
        <v>28</v>
      </c>
      <c r="P6" s="55" t="s">
        <v>29</v>
      </c>
      <c r="Q6" s="55" t="s">
        <v>30</v>
      </c>
      <c r="R6" s="55" t="s">
        <v>31</v>
      </c>
    </row>
    <row r="7" spans="1:18" x14ac:dyDescent="0.2">
      <c r="A7" s="21">
        <v>35</v>
      </c>
      <c r="B7" s="22">
        <v>42979</v>
      </c>
      <c r="C7" s="56"/>
      <c r="D7" s="56"/>
      <c r="E7" s="56"/>
      <c r="F7" s="56"/>
      <c r="G7" s="56"/>
      <c r="H7" s="56"/>
      <c r="I7" s="56"/>
      <c r="J7" s="24"/>
      <c r="K7" s="25"/>
      <c r="L7" s="25"/>
      <c r="M7" s="25"/>
      <c r="N7" s="25"/>
      <c r="O7" s="25"/>
      <c r="P7" s="25"/>
      <c r="Q7" s="25"/>
      <c r="R7" s="20"/>
    </row>
    <row r="8" spans="1:18" x14ac:dyDescent="0.2">
      <c r="A8" s="21">
        <f>A7+1</f>
        <v>36</v>
      </c>
      <c r="B8" s="22">
        <f>B7+7</f>
        <v>42986</v>
      </c>
      <c r="C8" s="56"/>
      <c r="D8" s="56"/>
      <c r="E8" s="56"/>
      <c r="F8" s="56"/>
      <c r="G8" s="56"/>
      <c r="H8" s="56"/>
      <c r="I8" s="56"/>
      <c r="J8" s="24"/>
      <c r="K8" s="25"/>
      <c r="L8" s="25"/>
      <c r="M8" s="25"/>
      <c r="N8" s="25"/>
      <c r="O8" s="25"/>
      <c r="P8" s="25"/>
      <c r="Q8" s="25"/>
      <c r="R8" s="20"/>
    </row>
    <row r="9" spans="1:18" x14ac:dyDescent="0.2">
      <c r="A9" s="21">
        <f t="shared" ref="A9:A32" si="0">A8+1</f>
        <v>37</v>
      </c>
      <c r="B9" s="22">
        <f t="shared" ref="B9:B32" si="1">B8+7</f>
        <v>42993</v>
      </c>
      <c r="C9" s="56"/>
      <c r="D9" s="56"/>
      <c r="E9" s="56"/>
      <c r="F9" s="56"/>
      <c r="G9" s="56"/>
      <c r="H9" s="56"/>
      <c r="I9" s="56"/>
      <c r="J9" s="19"/>
      <c r="K9" s="20"/>
      <c r="L9" s="20"/>
      <c r="M9" s="20"/>
      <c r="N9" s="20"/>
      <c r="O9" s="20"/>
      <c r="P9" s="20"/>
      <c r="Q9" s="20"/>
      <c r="R9" s="20"/>
    </row>
    <row r="10" spans="1:18" x14ac:dyDescent="0.2">
      <c r="A10" s="21">
        <f t="shared" si="0"/>
        <v>38</v>
      </c>
      <c r="B10" s="22">
        <f t="shared" si="1"/>
        <v>43000</v>
      </c>
      <c r="C10" s="56"/>
      <c r="D10" s="56"/>
      <c r="E10" s="56"/>
      <c r="F10" s="56"/>
      <c r="G10" s="56"/>
      <c r="H10" s="56"/>
      <c r="I10" s="56"/>
      <c r="J10" s="19"/>
      <c r="K10" s="20"/>
      <c r="L10" s="20"/>
      <c r="M10" s="20"/>
      <c r="N10" s="20"/>
      <c r="O10" s="20"/>
      <c r="P10" s="20"/>
      <c r="Q10" s="20"/>
      <c r="R10" s="20"/>
    </row>
    <row r="11" spans="1:18" x14ac:dyDescent="0.2">
      <c r="A11" s="21">
        <f t="shared" si="0"/>
        <v>39</v>
      </c>
      <c r="B11" s="22">
        <f t="shared" si="1"/>
        <v>43007</v>
      </c>
      <c r="C11" s="56"/>
      <c r="D11" s="56"/>
      <c r="E11" s="56"/>
      <c r="F11" s="56"/>
      <c r="G11" s="56"/>
      <c r="H11" s="56"/>
      <c r="I11" s="56"/>
      <c r="J11" s="19"/>
      <c r="K11" s="20"/>
      <c r="L11" s="20"/>
      <c r="M11" s="20"/>
      <c r="N11" s="20"/>
      <c r="O11" s="20"/>
      <c r="P11" s="20"/>
      <c r="Q11" s="20"/>
      <c r="R11" s="20"/>
    </row>
    <row r="12" spans="1:18" x14ac:dyDescent="0.2">
      <c r="A12" s="21">
        <f t="shared" si="0"/>
        <v>40</v>
      </c>
      <c r="B12" s="22">
        <f t="shared" si="1"/>
        <v>43014</v>
      </c>
      <c r="C12" s="56"/>
      <c r="D12" s="56"/>
      <c r="E12" s="56"/>
      <c r="F12" s="56"/>
      <c r="G12" s="56"/>
      <c r="H12" s="56"/>
      <c r="I12" s="56"/>
      <c r="J12" s="19"/>
      <c r="K12" s="20"/>
      <c r="L12" s="20"/>
      <c r="M12" s="20"/>
      <c r="N12" s="20"/>
      <c r="O12" s="20"/>
      <c r="P12" s="20"/>
      <c r="Q12" s="20"/>
      <c r="R12" s="20"/>
    </row>
    <row r="13" spans="1:18" x14ac:dyDescent="0.2">
      <c r="A13" s="21">
        <f t="shared" si="0"/>
        <v>41</v>
      </c>
      <c r="B13" s="22">
        <f t="shared" si="1"/>
        <v>43021</v>
      </c>
      <c r="C13" s="56"/>
      <c r="D13" s="56"/>
      <c r="E13" s="56"/>
      <c r="F13" s="56"/>
      <c r="G13" s="56"/>
      <c r="H13" s="56"/>
      <c r="I13" s="56"/>
      <c r="J13" s="19"/>
      <c r="K13" s="20"/>
      <c r="L13" s="20"/>
      <c r="M13" s="20"/>
      <c r="N13" s="20"/>
      <c r="O13" s="20"/>
      <c r="P13" s="20"/>
      <c r="Q13" s="20"/>
      <c r="R13" s="20"/>
    </row>
    <row r="14" spans="1:18" x14ac:dyDescent="0.2">
      <c r="A14" s="21">
        <f t="shared" si="0"/>
        <v>42</v>
      </c>
      <c r="B14" s="22">
        <f t="shared" si="1"/>
        <v>43028</v>
      </c>
      <c r="C14" s="56"/>
      <c r="D14" s="56"/>
      <c r="E14" s="56"/>
      <c r="F14" s="56"/>
      <c r="G14" s="56"/>
      <c r="H14" s="56"/>
      <c r="I14" s="56"/>
      <c r="J14" s="19"/>
      <c r="K14" s="20"/>
      <c r="L14" s="20"/>
      <c r="M14" s="20"/>
      <c r="N14" s="20"/>
      <c r="O14" s="20"/>
      <c r="P14" s="20"/>
      <c r="Q14" s="20"/>
      <c r="R14" s="20"/>
    </row>
    <row r="15" spans="1:18" x14ac:dyDescent="0.2">
      <c r="A15" s="21">
        <f t="shared" si="0"/>
        <v>43</v>
      </c>
      <c r="B15" s="22">
        <f t="shared" si="1"/>
        <v>43035</v>
      </c>
      <c r="C15" s="56"/>
      <c r="D15" s="56"/>
      <c r="E15" s="56"/>
      <c r="F15" s="56"/>
      <c r="G15" s="56"/>
      <c r="H15" s="56"/>
      <c r="I15" s="56"/>
      <c r="J15" s="19"/>
      <c r="K15" s="20"/>
      <c r="L15" s="20"/>
      <c r="M15" s="20"/>
      <c r="N15" s="20"/>
      <c r="O15" s="20"/>
      <c r="P15" s="20"/>
      <c r="Q15" s="20"/>
      <c r="R15" s="20"/>
    </row>
    <row r="16" spans="1:18" x14ac:dyDescent="0.2">
      <c r="A16" s="21">
        <f t="shared" si="0"/>
        <v>44</v>
      </c>
      <c r="B16" s="22">
        <f t="shared" si="1"/>
        <v>43042</v>
      </c>
      <c r="C16" s="56"/>
      <c r="D16" s="56"/>
      <c r="E16" s="56"/>
      <c r="F16" s="56"/>
      <c r="G16" s="56"/>
      <c r="H16" s="56"/>
      <c r="I16" s="56"/>
      <c r="J16" s="19"/>
      <c r="K16" s="20"/>
      <c r="L16" s="20"/>
      <c r="M16" s="20"/>
      <c r="N16" s="20"/>
      <c r="O16" s="20"/>
      <c r="P16" s="20"/>
      <c r="Q16" s="20"/>
      <c r="R16" s="20"/>
    </row>
    <row r="17" spans="1:18" x14ac:dyDescent="0.2">
      <c r="A17" s="21">
        <f t="shared" si="0"/>
        <v>45</v>
      </c>
      <c r="B17" s="22">
        <f t="shared" si="1"/>
        <v>43049</v>
      </c>
      <c r="C17" s="56"/>
      <c r="D17" s="56"/>
      <c r="E17" s="56"/>
      <c r="F17" s="56"/>
      <c r="G17" s="56"/>
      <c r="H17" s="56"/>
      <c r="I17" s="56"/>
      <c r="J17" s="19"/>
      <c r="K17" s="20"/>
      <c r="L17" s="20"/>
      <c r="M17" s="20"/>
      <c r="N17" s="20"/>
      <c r="O17" s="20"/>
      <c r="P17" s="20"/>
      <c r="Q17" s="20"/>
      <c r="R17" s="20"/>
    </row>
    <row r="18" spans="1:18" x14ac:dyDescent="0.2">
      <c r="A18" s="21">
        <f t="shared" si="0"/>
        <v>46</v>
      </c>
      <c r="B18" s="22">
        <f t="shared" si="1"/>
        <v>43056</v>
      </c>
      <c r="C18" s="56"/>
      <c r="D18" s="56"/>
      <c r="E18" s="56"/>
      <c r="F18" s="56"/>
      <c r="G18" s="56"/>
      <c r="H18" s="56"/>
      <c r="I18" s="56"/>
      <c r="J18" s="19"/>
      <c r="K18" s="20"/>
      <c r="L18" s="20"/>
      <c r="M18" s="20"/>
      <c r="N18" s="20"/>
      <c r="O18" s="20"/>
      <c r="P18" s="20"/>
      <c r="Q18" s="20"/>
      <c r="R18" s="20"/>
    </row>
    <row r="19" spans="1:18" x14ac:dyDescent="0.2">
      <c r="A19" s="21">
        <f t="shared" si="0"/>
        <v>47</v>
      </c>
      <c r="B19" s="22">
        <f t="shared" si="1"/>
        <v>43063</v>
      </c>
      <c r="C19" s="56"/>
      <c r="D19" s="56"/>
      <c r="E19" s="56"/>
      <c r="F19" s="56"/>
      <c r="G19" s="56"/>
      <c r="H19" s="56"/>
      <c r="I19" s="56"/>
      <c r="J19" s="19"/>
      <c r="K19" s="20"/>
      <c r="L19" s="20"/>
      <c r="M19" s="20"/>
      <c r="N19" s="20"/>
      <c r="O19" s="20"/>
      <c r="P19" s="20"/>
      <c r="Q19" s="20"/>
      <c r="R19" s="20"/>
    </row>
    <row r="20" spans="1:18" x14ac:dyDescent="0.2">
      <c r="A20" s="21">
        <f t="shared" si="0"/>
        <v>48</v>
      </c>
      <c r="B20" s="22">
        <f t="shared" si="1"/>
        <v>43070</v>
      </c>
      <c r="C20" s="56"/>
      <c r="D20" s="56"/>
      <c r="E20" s="56"/>
      <c r="F20" s="56"/>
      <c r="G20" s="56"/>
      <c r="H20" s="56"/>
      <c r="I20" s="56"/>
      <c r="J20" s="19"/>
      <c r="K20" s="20"/>
      <c r="L20" s="20"/>
      <c r="M20" s="20"/>
      <c r="N20" s="20"/>
      <c r="O20" s="20"/>
      <c r="P20" s="20"/>
      <c r="Q20" s="20"/>
      <c r="R20" s="20"/>
    </row>
    <row r="21" spans="1:18" x14ac:dyDescent="0.2">
      <c r="A21" s="21">
        <f t="shared" si="0"/>
        <v>49</v>
      </c>
      <c r="B21" s="22">
        <f t="shared" si="1"/>
        <v>43077</v>
      </c>
      <c r="C21" s="56"/>
      <c r="D21" s="56"/>
      <c r="E21" s="56"/>
      <c r="F21" s="56"/>
      <c r="G21" s="56"/>
      <c r="H21" s="56"/>
      <c r="I21" s="56"/>
      <c r="J21" s="19"/>
      <c r="K21" s="20"/>
      <c r="L21" s="20"/>
      <c r="M21" s="20"/>
      <c r="N21" s="20"/>
      <c r="O21" s="20"/>
      <c r="P21" s="20"/>
      <c r="Q21" s="20"/>
      <c r="R21" s="20"/>
    </row>
    <row r="22" spans="1:18" x14ac:dyDescent="0.2">
      <c r="A22" s="21">
        <f t="shared" si="0"/>
        <v>50</v>
      </c>
      <c r="B22" s="22">
        <f t="shared" si="1"/>
        <v>43084</v>
      </c>
      <c r="C22" s="56"/>
      <c r="D22" s="56"/>
      <c r="E22" s="56"/>
      <c r="F22" s="56"/>
      <c r="G22" s="56"/>
      <c r="H22" s="56"/>
      <c r="I22" s="56"/>
      <c r="J22" s="19"/>
      <c r="K22" s="20"/>
      <c r="L22" s="20"/>
      <c r="M22" s="20"/>
      <c r="N22" s="20"/>
      <c r="O22" s="20"/>
      <c r="P22" s="20"/>
      <c r="Q22" s="20"/>
      <c r="R22" s="20"/>
    </row>
    <row r="23" spans="1:18" x14ac:dyDescent="0.2">
      <c r="A23" s="21">
        <f t="shared" si="0"/>
        <v>51</v>
      </c>
      <c r="B23" s="22">
        <f t="shared" si="1"/>
        <v>43091</v>
      </c>
      <c r="C23" s="56"/>
      <c r="D23" s="56"/>
      <c r="E23" s="56"/>
      <c r="F23" s="56"/>
      <c r="G23" s="56"/>
      <c r="H23" s="56"/>
      <c r="I23" s="56"/>
      <c r="J23" s="19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1">
        <f t="shared" si="0"/>
        <v>52</v>
      </c>
      <c r="B24" s="22">
        <f t="shared" si="1"/>
        <v>43098</v>
      </c>
      <c r="C24" s="56"/>
      <c r="D24" s="56"/>
      <c r="E24" s="56"/>
      <c r="F24" s="56"/>
      <c r="G24" s="56"/>
      <c r="H24" s="56"/>
      <c r="I24" s="56"/>
      <c r="J24" s="19"/>
      <c r="K24" s="20"/>
      <c r="L24" s="20"/>
      <c r="M24" s="20"/>
      <c r="N24" s="20"/>
      <c r="O24" s="20"/>
      <c r="P24" s="20"/>
      <c r="Q24" s="20"/>
      <c r="R24" s="20"/>
    </row>
    <row r="25" spans="1:18" x14ac:dyDescent="0.2">
      <c r="A25" s="21">
        <v>1</v>
      </c>
      <c r="B25" s="22">
        <f t="shared" si="1"/>
        <v>43105</v>
      </c>
      <c r="C25" s="56"/>
      <c r="D25" s="56"/>
      <c r="E25" s="56"/>
      <c r="F25" s="56"/>
      <c r="G25" s="56"/>
      <c r="H25" s="56"/>
      <c r="I25" s="56"/>
      <c r="J25" s="19"/>
      <c r="K25" s="20"/>
      <c r="L25" s="20"/>
      <c r="M25" s="20"/>
      <c r="N25" s="20"/>
      <c r="O25" s="20"/>
      <c r="P25" s="20"/>
      <c r="Q25" s="20"/>
      <c r="R25" s="20"/>
    </row>
    <row r="26" spans="1:18" x14ac:dyDescent="0.2">
      <c r="A26" s="21">
        <f t="shared" si="0"/>
        <v>2</v>
      </c>
      <c r="B26" s="22">
        <f t="shared" si="1"/>
        <v>43112</v>
      </c>
      <c r="C26" s="56"/>
      <c r="D26" s="56"/>
      <c r="E26" s="56"/>
      <c r="F26" s="56"/>
      <c r="G26" s="56"/>
      <c r="H26" s="56"/>
      <c r="I26" s="56"/>
      <c r="J26" s="19"/>
      <c r="K26" s="20"/>
      <c r="L26" s="20"/>
      <c r="M26" s="20"/>
      <c r="N26" s="20"/>
      <c r="O26" s="20"/>
      <c r="P26" s="20"/>
      <c r="Q26" s="20"/>
      <c r="R26" s="20"/>
    </row>
    <row r="27" spans="1:18" x14ac:dyDescent="0.2">
      <c r="A27" s="21">
        <f t="shared" si="0"/>
        <v>3</v>
      </c>
      <c r="B27" s="22">
        <f t="shared" si="1"/>
        <v>43119</v>
      </c>
      <c r="C27" s="56"/>
      <c r="D27" s="56"/>
      <c r="E27" s="56"/>
      <c r="F27" s="56"/>
      <c r="G27" s="56"/>
      <c r="H27" s="56"/>
      <c r="I27" s="56"/>
      <c r="J27" s="19"/>
      <c r="K27" s="20"/>
      <c r="L27" s="20"/>
      <c r="M27" s="20"/>
      <c r="N27" s="20"/>
      <c r="O27" s="20"/>
      <c r="P27" s="20"/>
      <c r="Q27" s="20"/>
      <c r="R27" s="20"/>
    </row>
    <row r="28" spans="1:18" x14ac:dyDescent="0.2">
      <c r="A28" s="21">
        <f t="shared" si="0"/>
        <v>4</v>
      </c>
      <c r="B28" s="22">
        <f t="shared" si="1"/>
        <v>43126</v>
      </c>
      <c r="C28" s="56"/>
      <c r="D28" s="56"/>
      <c r="E28" s="56"/>
      <c r="F28" s="56"/>
      <c r="G28" s="56"/>
      <c r="H28" s="56"/>
      <c r="I28" s="56"/>
      <c r="J28" s="19"/>
      <c r="K28" s="20"/>
      <c r="L28" s="20"/>
      <c r="M28" s="20"/>
      <c r="N28" s="20"/>
      <c r="O28" s="20"/>
      <c r="P28" s="20"/>
      <c r="Q28" s="20"/>
      <c r="R28" s="20"/>
    </row>
    <row r="29" spans="1:18" x14ac:dyDescent="0.2">
      <c r="A29" s="21">
        <f t="shared" si="0"/>
        <v>5</v>
      </c>
      <c r="B29" s="22">
        <f t="shared" si="1"/>
        <v>43133</v>
      </c>
      <c r="C29" s="56"/>
      <c r="D29" s="56"/>
      <c r="E29" s="56"/>
      <c r="F29" s="56"/>
      <c r="G29" s="56"/>
      <c r="H29" s="56"/>
      <c r="I29" s="56"/>
      <c r="J29" s="19"/>
      <c r="K29" s="20"/>
      <c r="L29" s="20"/>
      <c r="M29" s="20"/>
      <c r="N29" s="20"/>
      <c r="O29" s="20"/>
      <c r="P29" s="20"/>
      <c r="Q29" s="20"/>
      <c r="R29" s="20"/>
    </row>
    <row r="30" spans="1:18" x14ac:dyDescent="0.2">
      <c r="A30" s="21">
        <f t="shared" si="0"/>
        <v>6</v>
      </c>
      <c r="B30" s="22">
        <f t="shared" si="1"/>
        <v>43140</v>
      </c>
      <c r="C30" s="56"/>
      <c r="D30" s="56"/>
      <c r="E30" s="56"/>
      <c r="F30" s="56"/>
      <c r="G30" s="56"/>
      <c r="H30" s="56"/>
      <c r="I30" s="56"/>
      <c r="J30" s="19"/>
      <c r="K30" s="20"/>
      <c r="L30" s="20"/>
      <c r="M30" s="20"/>
      <c r="N30" s="20"/>
      <c r="O30" s="20"/>
      <c r="P30" s="20"/>
      <c r="Q30" s="20"/>
      <c r="R30" s="20"/>
    </row>
    <row r="31" spans="1:18" x14ac:dyDescent="0.2">
      <c r="A31" s="21">
        <f t="shared" si="0"/>
        <v>7</v>
      </c>
      <c r="B31" s="22">
        <f t="shared" si="1"/>
        <v>43147</v>
      </c>
      <c r="C31" s="56"/>
      <c r="D31" s="56"/>
      <c r="E31" s="56"/>
      <c r="F31" s="56"/>
      <c r="G31" s="56"/>
      <c r="H31" s="56"/>
      <c r="I31" s="56"/>
      <c r="J31" s="19"/>
      <c r="K31" s="20"/>
      <c r="L31" s="20"/>
      <c r="M31" s="20"/>
      <c r="N31" s="20"/>
      <c r="O31" s="20"/>
      <c r="P31" s="20"/>
      <c r="Q31" s="20"/>
      <c r="R31" s="20"/>
    </row>
    <row r="32" spans="1:18" x14ac:dyDescent="0.2">
      <c r="A32" s="21">
        <f t="shared" si="0"/>
        <v>8</v>
      </c>
      <c r="B32" s="22">
        <f t="shared" si="1"/>
        <v>43154</v>
      </c>
      <c r="C32" s="56"/>
      <c r="D32" s="56"/>
      <c r="E32" s="56"/>
      <c r="F32" s="56"/>
      <c r="G32" s="56"/>
      <c r="H32" s="56"/>
      <c r="I32" s="56"/>
      <c r="J32" s="19"/>
      <c r="K32" s="20"/>
      <c r="L32" s="20"/>
      <c r="M32" s="20"/>
      <c r="N32" s="20"/>
      <c r="O32" s="20"/>
      <c r="P32" s="20"/>
      <c r="Q32" s="20"/>
      <c r="R32" s="20"/>
    </row>
  </sheetData>
  <mergeCells count="12">
    <mergeCell ref="K1:N1"/>
    <mergeCell ref="K2:N2"/>
    <mergeCell ref="K3:N3"/>
    <mergeCell ref="O1:R1"/>
    <mergeCell ref="O2:R2"/>
    <mergeCell ref="O3:R3"/>
    <mergeCell ref="C1:F1"/>
    <mergeCell ref="C2:F2"/>
    <mergeCell ref="C3:F3"/>
    <mergeCell ref="G1:J1"/>
    <mergeCell ref="G2:J2"/>
    <mergeCell ref="G3:J3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view="pageLayout" topLeftCell="A2" zoomScaleNormal="100" workbookViewId="0">
      <selection activeCell="A39" sqref="A1:R39"/>
    </sheetView>
  </sheetViews>
  <sheetFormatPr baseColWidth="10" defaultRowHeight="14.25" x14ac:dyDescent="0.2"/>
  <cols>
    <col min="1" max="1" width="3.875" bestFit="1" customWidth="1"/>
    <col min="2" max="2" width="7.25" bestFit="1" customWidth="1"/>
    <col min="3" max="4" width="7.25" customWidth="1"/>
    <col min="5" max="8" width="7.75" bestFit="1" customWidth="1"/>
    <col min="9" max="9" width="8.5" bestFit="1" customWidth="1"/>
    <col min="10" max="10" width="7.25" bestFit="1" customWidth="1"/>
    <col min="11" max="14" width="7.75" bestFit="1" customWidth="1"/>
    <col min="15" max="16" width="7.25" bestFit="1" customWidth="1"/>
    <col min="17" max="18" width="6.75" bestFit="1" customWidth="1"/>
    <col min="19" max="19" width="7.875" customWidth="1"/>
  </cols>
  <sheetData>
    <row r="1" spans="1:19" ht="20.25" hidden="1" x14ac:dyDescent="0.3">
      <c r="A1" s="208" t="s">
        <v>40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06"/>
    </row>
    <row r="2" spans="1:19" ht="18" x14ac:dyDescent="0.25">
      <c r="A2" s="103"/>
      <c r="B2" s="209" t="s">
        <v>41</v>
      </c>
      <c r="C2" s="209"/>
      <c r="D2" s="209"/>
      <c r="E2" s="209"/>
      <c r="F2" s="209"/>
      <c r="G2" s="209"/>
      <c r="H2" s="209"/>
      <c r="I2" s="103"/>
      <c r="J2" s="210" t="s">
        <v>42</v>
      </c>
      <c r="K2" s="210"/>
      <c r="L2" s="210"/>
      <c r="M2" s="210"/>
      <c r="N2" s="210"/>
      <c r="O2" s="210"/>
      <c r="P2" s="210"/>
      <c r="Q2" s="210"/>
      <c r="R2" s="210"/>
      <c r="S2" s="103"/>
    </row>
    <row r="3" spans="1:19" ht="15" x14ac:dyDescent="0.2">
      <c r="A3" s="105"/>
      <c r="B3" s="16" t="s">
        <v>0</v>
      </c>
      <c r="C3" s="77">
        <v>0.625</v>
      </c>
      <c r="D3" s="77">
        <f>C4</f>
        <v>0.65625</v>
      </c>
      <c r="E3" s="110">
        <f>D4+0.25/24</f>
        <v>0.69791666666666663</v>
      </c>
      <c r="F3" s="110">
        <f>E4</f>
        <v>0.72916666666666663</v>
      </c>
      <c r="G3" s="77">
        <f>F4+0.25/24</f>
        <v>0.77083333333333326</v>
      </c>
      <c r="H3" s="77">
        <f>G4</f>
        <v>0.80208333333333326</v>
      </c>
      <c r="I3" s="104"/>
      <c r="J3" s="16" t="s">
        <v>0</v>
      </c>
      <c r="K3" s="110">
        <v>0.375</v>
      </c>
      <c r="L3" s="110">
        <f>K4</f>
        <v>0.40625</v>
      </c>
      <c r="M3" s="77">
        <f>L4+0.25/24</f>
        <v>0.44791666666666669</v>
      </c>
      <c r="N3" s="77">
        <f>M4</f>
        <v>0.47916666666666669</v>
      </c>
      <c r="O3" s="110">
        <f>N4+0.75/24</f>
        <v>0.54166666666666674</v>
      </c>
      <c r="P3" s="110">
        <f>O4</f>
        <v>0.57291666666666674</v>
      </c>
      <c r="Q3" s="77">
        <f>P4+0.25/24</f>
        <v>0.61458333333333337</v>
      </c>
      <c r="R3" s="77">
        <f>Q4</f>
        <v>0.64583333333333337</v>
      </c>
      <c r="S3" s="107"/>
    </row>
    <row r="4" spans="1:19" ht="15" x14ac:dyDescent="0.2">
      <c r="A4" s="105"/>
      <c r="B4" s="16" t="s">
        <v>1</v>
      </c>
      <c r="C4" s="77">
        <f t="shared" ref="C4:H4" si="0">C3+0.75/24</f>
        <v>0.65625</v>
      </c>
      <c r="D4" s="77">
        <f t="shared" si="0"/>
        <v>0.6875</v>
      </c>
      <c r="E4" s="110">
        <f t="shared" si="0"/>
        <v>0.72916666666666663</v>
      </c>
      <c r="F4" s="110">
        <f t="shared" si="0"/>
        <v>0.76041666666666663</v>
      </c>
      <c r="G4" s="77">
        <f t="shared" si="0"/>
        <v>0.80208333333333326</v>
      </c>
      <c r="H4" s="77">
        <f t="shared" si="0"/>
        <v>0.83333333333333326</v>
      </c>
      <c r="I4" s="104"/>
      <c r="J4" s="16" t="s">
        <v>1</v>
      </c>
      <c r="K4" s="110">
        <f t="shared" ref="K4:R4" si="1">K3+0.75/24</f>
        <v>0.40625</v>
      </c>
      <c r="L4" s="110">
        <f t="shared" si="1"/>
        <v>0.4375</v>
      </c>
      <c r="M4" s="77">
        <f t="shared" si="1"/>
        <v>0.47916666666666669</v>
      </c>
      <c r="N4" s="77">
        <f t="shared" si="1"/>
        <v>0.51041666666666674</v>
      </c>
      <c r="O4" s="110">
        <f t="shared" si="1"/>
        <v>0.57291666666666674</v>
      </c>
      <c r="P4" s="110">
        <f t="shared" si="1"/>
        <v>0.60416666666666674</v>
      </c>
      <c r="Q4" s="77">
        <f t="shared" si="1"/>
        <v>0.64583333333333337</v>
      </c>
      <c r="R4" s="77">
        <f t="shared" si="1"/>
        <v>0.67708333333333337</v>
      </c>
      <c r="S4" s="107"/>
    </row>
    <row r="5" spans="1:19" ht="15" hidden="1" customHeight="1" x14ac:dyDescent="0.2">
      <c r="A5" s="91"/>
      <c r="B5" s="16" t="s">
        <v>2</v>
      </c>
      <c r="C5" s="88">
        <f>(C4-C$3)*24/0.75</f>
        <v>1</v>
      </c>
      <c r="D5" s="88">
        <f>(D4-D$3)*24/0.75</f>
        <v>1</v>
      </c>
      <c r="E5" s="111">
        <f>(E4-E$3)*24/0.75</f>
        <v>1</v>
      </c>
      <c r="F5" s="111">
        <f>(F4-F3)*24/0.75</f>
        <v>1</v>
      </c>
      <c r="G5" s="88">
        <f>(G4-G3)*24/0.75</f>
        <v>1</v>
      </c>
      <c r="H5" s="88">
        <f>(H4-H3)*24/0.75</f>
        <v>1</v>
      </c>
      <c r="I5" s="104"/>
      <c r="J5" s="16" t="s">
        <v>2</v>
      </c>
      <c r="K5" s="111">
        <f>(K4-K$3)*24/0.75</f>
        <v>1</v>
      </c>
      <c r="L5" s="111">
        <f>(L4-L3)*24/0.75</f>
        <v>1</v>
      </c>
      <c r="M5" s="88">
        <f>(M4-M3)*24/0.75</f>
        <v>1</v>
      </c>
      <c r="N5" s="88">
        <f>(N4-N3)*24/0.75</f>
        <v>1.0000000000000018</v>
      </c>
      <c r="O5" s="111">
        <f>(O4-O$3)*24/0.75</f>
        <v>1</v>
      </c>
      <c r="P5" s="111">
        <f>(P4-P3)*24/0.75</f>
        <v>1</v>
      </c>
      <c r="Q5" s="88">
        <f>(Q4-Q3)*24/0.75</f>
        <v>1</v>
      </c>
      <c r="R5" s="88">
        <f>(R4-R3)*24/0.75</f>
        <v>1</v>
      </c>
      <c r="S5" s="107"/>
    </row>
    <row r="6" spans="1:19" ht="15" hidden="1" customHeight="1" x14ac:dyDescent="0.25">
      <c r="A6" s="17"/>
      <c r="B6" s="16" t="s">
        <v>1</v>
      </c>
      <c r="C6" s="89"/>
      <c r="D6" s="89"/>
      <c r="E6" s="16"/>
      <c r="F6" s="16"/>
      <c r="G6" s="109"/>
      <c r="H6" s="109"/>
      <c r="I6" s="104"/>
      <c r="J6" s="16" t="s">
        <v>1</v>
      </c>
      <c r="K6" s="16"/>
      <c r="L6" s="16"/>
      <c r="M6" s="109"/>
      <c r="N6" s="109"/>
      <c r="O6" s="16"/>
      <c r="P6" s="16"/>
      <c r="Q6" s="109"/>
      <c r="R6" s="109"/>
      <c r="S6" s="107"/>
    </row>
    <row r="7" spans="1:19" ht="15" hidden="1" customHeight="1" x14ac:dyDescent="0.25">
      <c r="A7" s="17"/>
      <c r="B7" s="16" t="s">
        <v>2</v>
      </c>
      <c r="C7" s="89"/>
      <c r="D7" s="89"/>
      <c r="E7" s="16"/>
      <c r="F7" s="16"/>
      <c r="G7" s="109"/>
      <c r="H7" s="109"/>
      <c r="I7" s="104"/>
      <c r="J7" s="16" t="s">
        <v>2</v>
      </c>
      <c r="K7" s="16"/>
      <c r="L7" s="16"/>
      <c r="M7" s="109"/>
      <c r="N7" s="109"/>
      <c r="O7" s="16"/>
      <c r="P7" s="16"/>
      <c r="Q7" s="109"/>
      <c r="R7" s="109"/>
      <c r="S7" s="107"/>
    </row>
    <row r="8" spans="1:19" ht="15" x14ac:dyDescent="0.25">
      <c r="A8" s="17" t="s">
        <v>3</v>
      </c>
      <c r="B8" s="18" t="s">
        <v>4</v>
      </c>
      <c r="C8" s="55"/>
      <c r="D8" s="55"/>
      <c r="E8" s="55"/>
      <c r="F8" s="55"/>
      <c r="G8" s="55"/>
      <c r="H8" s="55"/>
      <c r="I8" s="104"/>
      <c r="J8" s="18" t="s">
        <v>4</v>
      </c>
      <c r="K8" s="55"/>
      <c r="L8" s="55"/>
      <c r="M8" s="55"/>
      <c r="N8" s="55"/>
      <c r="O8" s="55"/>
      <c r="P8" s="55"/>
      <c r="Q8" s="55"/>
      <c r="R8" s="55"/>
      <c r="S8" s="107"/>
    </row>
    <row r="9" spans="1:19" x14ac:dyDescent="0.2">
      <c r="A9" s="21">
        <v>35</v>
      </c>
      <c r="B9" s="22">
        <v>42979</v>
      </c>
      <c r="C9" s="25"/>
      <c r="D9" s="145" t="s">
        <v>48</v>
      </c>
      <c r="E9" s="146"/>
      <c r="F9" s="147"/>
      <c r="G9" s="25"/>
      <c r="H9" s="25"/>
      <c r="I9" s="104"/>
      <c r="J9" s="22">
        <v>42980</v>
      </c>
      <c r="K9" s="113" t="s">
        <v>53</v>
      </c>
      <c r="L9" s="113" t="s">
        <v>53</v>
      </c>
      <c r="M9" s="25" t="s">
        <v>53</v>
      </c>
      <c r="N9" s="25" t="s">
        <v>53</v>
      </c>
      <c r="O9" s="113"/>
      <c r="P9" s="113"/>
      <c r="Q9" s="25"/>
      <c r="R9" s="25"/>
      <c r="S9" s="107"/>
    </row>
    <row r="10" spans="1:19" x14ac:dyDescent="0.2">
      <c r="A10" s="21">
        <f>A9+1</f>
        <v>36</v>
      </c>
      <c r="B10" s="22">
        <f>B9+7</f>
        <v>42986</v>
      </c>
      <c r="C10" s="25"/>
      <c r="D10" s="25"/>
      <c r="E10" s="137"/>
      <c r="F10" s="137"/>
      <c r="G10" s="25" t="s">
        <v>29</v>
      </c>
      <c r="H10" s="25" t="s">
        <v>29</v>
      </c>
      <c r="I10" s="104"/>
      <c r="J10" s="22">
        <f>J9+7</f>
        <v>42987</v>
      </c>
      <c r="K10" s="113" t="s">
        <v>32</v>
      </c>
      <c r="L10" s="113" t="s">
        <v>32</v>
      </c>
      <c r="M10" s="25" t="s">
        <v>32</v>
      </c>
      <c r="N10" s="25" t="s">
        <v>32</v>
      </c>
      <c r="O10" s="212"/>
      <c r="P10" s="212"/>
      <c r="Q10" s="211"/>
      <c r="R10" s="211"/>
      <c r="S10" s="107"/>
    </row>
    <row r="11" spans="1:19" x14ac:dyDescent="0.2">
      <c r="A11" s="21">
        <f t="shared" ref="A11:A30" si="2">A10+1</f>
        <v>37</v>
      </c>
      <c r="B11" s="22">
        <f t="shared" ref="B11:B30" si="3">B10+7</f>
        <v>42993</v>
      </c>
      <c r="C11" s="25"/>
      <c r="D11" s="25"/>
      <c r="E11" s="108"/>
      <c r="F11" s="108"/>
      <c r="G11" s="25"/>
      <c r="H11" s="25"/>
      <c r="I11" s="104"/>
      <c r="J11" s="22">
        <f t="shared" ref="J11:J30" si="4">J10+7</f>
        <v>42994</v>
      </c>
      <c r="K11" s="113"/>
      <c r="L11" s="113"/>
      <c r="M11" s="25"/>
      <c r="N11" s="25"/>
      <c r="O11" s="113"/>
      <c r="P11" s="113"/>
      <c r="Q11" s="25"/>
      <c r="R11" s="25"/>
      <c r="S11" s="107"/>
    </row>
    <row r="12" spans="1:19" x14ac:dyDescent="0.2">
      <c r="A12" s="21">
        <f t="shared" si="2"/>
        <v>38</v>
      </c>
      <c r="B12" s="22">
        <f t="shared" si="3"/>
        <v>43000</v>
      </c>
      <c r="C12" s="25"/>
      <c r="D12" s="99" t="s">
        <v>36</v>
      </c>
      <c r="E12" s="108" t="s">
        <v>36</v>
      </c>
      <c r="F12" s="108" t="s">
        <v>36</v>
      </c>
      <c r="G12" s="25" t="s">
        <v>29</v>
      </c>
      <c r="H12" s="25" t="s">
        <v>29</v>
      </c>
      <c r="I12" s="104"/>
      <c r="J12" s="22">
        <f t="shared" si="4"/>
        <v>43001</v>
      </c>
      <c r="K12" s="113" t="s">
        <v>32</v>
      </c>
      <c r="L12" s="113" t="s">
        <v>32</v>
      </c>
      <c r="M12" s="25" t="s">
        <v>32</v>
      </c>
      <c r="N12" s="25" t="s">
        <v>32</v>
      </c>
      <c r="O12" s="212"/>
      <c r="P12" s="212"/>
      <c r="Q12" s="211"/>
      <c r="R12" s="211"/>
      <c r="S12" s="107"/>
    </row>
    <row r="13" spans="1:19" x14ac:dyDescent="0.2">
      <c r="A13" s="21">
        <f t="shared" si="2"/>
        <v>39</v>
      </c>
      <c r="B13" s="22">
        <f t="shared" si="3"/>
        <v>43007</v>
      </c>
      <c r="C13" s="25"/>
      <c r="D13" s="99"/>
      <c r="E13" s="108"/>
      <c r="F13" s="108"/>
      <c r="G13" s="25"/>
      <c r="H13" s="25"/>
      <c r="I13" s="104"/>
      <c r="J13" s="22">
        <f t="shared" si="4"/>
        <v>43008</v>
      </c>
      <c r="K13" s="113"/>
      <c r="L13" s="113"/>
      <c r="M13" s="25"/>
      <c r="N13" s="25"/>
      <c r="O13" s="113"/>
      <c r="P13" s="113"/>
      <c r="Q13" s="25"/>
      <c r="R13" s="25"/>
      <c r="S13" s="107"/>
    </row>
    <row r="14" spans="1:19" x14ac:dyDescent="0.2">
      <c r="A14" s="21">
        <f t="shared" si="2"/>
        <v>40</v>
      </c>
      <c r="B14" s="22">
        <f t="shared" si="3"/>
        <v>43014</v>
      </c>
      <c r="C14" s="25" t="s">
        <v>29</v>
      </c>
      <c r="D14" s="25" t="s">
        <v>29</v>
      </c>
      <c r="E14" s="108" t="s">
        <v>28</v>
      </c>
      <c r="F14" s="108" t="s">
        <v>28</v>
      </c>
      <c r="G14" s="25" t="s">
        <v>28</v>
      </c>
      <c r="H14" s="25" t="s">
        <v>28</v>
      </c>
      <c r="I14" s="104"/>
      <c r="J14" s="22">
        <f t="shared" si="4"/>
        <v>43015</v>
      </c>
      <c r="K14" s="113" t="s">
        <v>28</v>
      </c>
      <c r="L14" s="113" t="s">
        <v>28</v>
      </c>
      <c r="M14" s="25" t="s">
        <v>28</v>
      </c>
      <c r="N14" s="25" t="s">
        <v>28</v>
      </c>
      <c r="O14" s="212"/>
      <c r="P14" s="212"/>
      <c r="Q14" s="211"/>
      <c r="R14" s="211"/>
      <c r="S14" s="107"/>
    </row>
    <row r="15" spans="1:19" x14ac:dyDescent="0.2">
      <c r="A15" s="21">
        <f t="shared" si="2"/>
        <v>41</v>
      </c>
      <c r="B15" s="22">
        <f t="shared" si="3"/>
        <v>43021</v>
      </c>
      <c r="C15" s="25"/>
      <c r="D15" s="25"/>
      <c r="E15" s="108"/>
      <c r="F15" s="108"/>
      <c r="G15" s="25"/>
      <c r="H15" s="25"/>
      <c r="I15" s="104"/>
      <c r="J15" s="22">
        <f t="shared" si="4"/>
        <v>43022</v>
      </c>
      <c r="K15" s="113"/>
      <c r="L15" s="113"/>
      <c r="M15" s="25"/>
      <c r="N15" s="25"/>
      <c r="O15" s="113"/>
      <c r="P15" s="113"/>
      <c r="Q15" s="25"/>
      <c r="R15" s="25"/>
      <c r="S15" s="107"/>
    </row>
    <row r="16" spans="1:19" x14ac:dyDescent="0.2">
      <c r="A16" s="21">
        <f t="shared" si="2"/>
        <v>42</v>
      </c>
      <c r="B16" s="22">
        <f t="shared" si="3"/>
        <v>43028</v>
      </c>
      <c r="C16" s="25" t="s">
        <v>36</v>
      </c>
      <c r="D16" s="25" t="s">
        <v>36</v>
      </c>
      <c r="E16" s="108" t="s">
        <v>28</v>
      </c>
      <c r="F16" s="108" t="s">
        <v>28</v>
      </c>
      <c r="G16" s="25" t="s">
        <v>28</v>
      </c>
      <c r="H16" s="25" t="s">
        <v>28</v>
      </c>
      <c r="I16" s="104"/>
      <c r="J16" s="22">
        <f t="shared" si="4"/>
        <v>43029</v>
      </c>
      <c r="K16" s="113" t="s">
        <v>28</v>
      </c>
      <c r="L16" s="113" t="s">
        <v>28</v>
      </c>
      <c r="M16" s="25" t="s">
        <v>28</v>
      </c>
      <c r="N16" s="25" t="s">
        <v>28</v>
      </c>
      <c r="O16" s="113" t="s">
        <v>32</v>
      </c>
      <c r="P16" s="113" t="s">
        <v>32</v>
      </c>
      <c r="Q16" s="25" t="s">
        <v>32</v>
      </c>
      <c r="R16" s="25" t="s">
        <v>32</v>
      </c>
      <c r="S16" s="107"/>
    </row>
    <row r="17" spans="1:19" x14ac:dyDescent="0.2">
      <c r="A17" s="21">
        <f t="shared" si="2"/>
        <v>43</v>
      </c>
      <c r="B17" s="76">
        <f t="shared" si="3"/>
        <v>43035</v>
      </c>
      <c r="C17" s="25" t="s">
        <v>29</v>
      </c>
      <c r="D17" s="25" t="s">
        <v>29</v>
      </c>
      <c r="E17" s="108" t="s">
        <v>28</v>
      </c>
      <c r="F17" s="108" t="s">
        <v>28</v>
      </c>
      <c r="G17" s="25" t="s">
        <v>28</v>
      </c>
      <c r="H17" s="25" t="s">
        <v>28</v>
      </c>
      <c r="I17" s="104"/>
      <c r="J17" s="76">
        <f t="shared" si="4"/>
        <v>43036</v>
      </c>
      <c r="K17" s="113" t="s">
        <v>28</v>
      </c>
      <c r="L17" s="113" t="s">
        <v>28</v>
      </c>
      <c r="M17" s="25" t="s">
        <v>28</v>
      </c>
      <c r="N17" s="25" t="s">
        <v>28</v>
      </c>
      <c r="O17" s="113" t="s">
        <v>32</v>
      </c>
      <c r="P17" s="113" t="s">
        <v>32</v>
      </c>
      <c r="Q17" s="25" t="s">
        <v>32</v>
      </c>
      <c r="R17" s="25" t="s">
        <v>32</v>
      </c>
      <c r="S17" s="107"/>
    </row>
    <row r="18" spans="1:19" x14ac:dyDescent="0.2">
      <c r="A18" s="21">
        <f t="shared" si="2"/>
        <v>44</v>
      </c>
      <c r="B18" s="76">
        <f t="shared" si="3"/>
        <v>43042</v>
      </c>
      <c r="C18" s="25"/>
      <c r="D18" s="25"/>
      <c r="E18" s="108"/>
      <c r="F18" s="108"/>
      <c r="G18" s="25"/>
      <c r="H18" s="25"/>
      <c r="I18" s="104"/>
      <c r="J18" s="76">
        <f t="shared" si="4"/>
        <v>43043</v>
      </c>
      <c r="K18" s="113"/>
      <c r="L18" s="113"/>
      <c r="M18" s="25"/>
      <c r="N18" s="25"/>
      <c r="O18" s="113"/>
      <c r="P18" s="113"/>
      <c r="Q18" s="25"/>
      <c r="R18" s="25"/>
      <c r="S18" s="107"/>
    </row>
    <row r="19" spans="1:19" x14ac:dyDescent="0.2">
      <c r="A19" s="21">
        <f t="shared" si="2"/>
        <v>45</v>
      </c>
      <c r="B19" s="22">
        <f t="shared" si="3"/>
        <v>43049</v>
      </c>
      <c r="C19" s="211"/>
      <c r="D19" s="211"/>
      <c r="E19" s="108" t="s">
        <v>28</v>
      </c>
      <c r="F19" s="108" t="s">
        <v>28</v>
      </c>
      <c r="G19" s="25" t="s">
        <v>28</v>
      </c>
      <c r="H19" s="25" t="s">
        <v>28</v>
      </c>
      <c r="I19" s="104"/>
      <c r="J19" s="22">
        <f t="shared" si="4"/>
        <v>43050</v>
      </c>
      <c r="K19" s="113" t="s">
        <v>28</v>
      </c>
      <c r="L19" s="113" t="s">
        <v>28</v>
      </c>
      <c r="M19" s="25" t="s">
        <v>28</v>
      </c>
      <c r="N19" s="25" t="s">
        <v>28</v>
      </c>
      <c r="O19" s="212"/>
      <c r="P19" s="212"/>
      <c r="Q19" s="211"/>
      <c r="R19" s="211"/>
      <c r="S19" s="107"/>
    </row>
    <row r="20" spans="1:19" x14ac:dyDescent="0.2">
      <c r="A20" s="21">
        <f t="shared" si="2"/>
        <v>46</v>
      </c>
      <c r="B20" s="22">
        <f t="shared" si="3"/>
        <v>43056</v>
      </c>
      <c r="C20" s="25"/>
      <c r="D20" s="99" t="s">
        <v>36</v>
      </c>
      <c r="E20" s="108" t="s">
        <v>36</v>
      </c>
      <c r="F20" s="108" t="s">
        <v>36</v>
      </c>
      <c r="G20" s="25" t="s">
        <v>29</v>
      </c>
      <c r="H20" s="25" t="s">
        <v>29</v>
      </c>
      <c r="I20" s="104"/>
      <c r="J20" s="22">
        <f t="shared" si="4"/>
        <v>43057</v>
      </c>
      <c r="K20" s="113" t="s">
        <v>32</v>
      </c>
      <c r="L20" s="113" t="s">
        <v>32</v>
      </c>
      <c r="M20" s="25" t="s">
        <v>32</v>
      </c>
      <c r="N20" s="25" t="s">
        <v>32</v>
      </c>
      <c r="O20" s="113" t="s">
        <v>32</v>
      </c>
      <c r="P20" s="113" t="s">
        <v>32</v>
      </c>
      <c r="Q20" s="25" t="s">
        <v>32</v>
      </c>
      <c r="R20" s="25" t="s">
        <v>32</v>
      </c>
      <c r="S20" s="107"/>
    </row>
    <row r="21" spans="1:19" x14ac:dyDescent="0.2">
      <c r="A21" s="21">
        <f t="shared" si="2"/>
        <v>47</v>
      </c>
      <c r="B21" s="22">
        <f t="shared" si="3"/>
        <v>43063</v>
      </c>
      <c r="C21" s="211"/>
      <c r="D21" s="211"/>
      <c r="E21" s="108" t="s">
        <v>28</v>
      </c>
      <c r="F21" s="108" t="s">
        <v>28</v>
      </c>
      <c r="G21" s="25" t="s">
        <v>28</v>
      </c>
      <c r="H21" s="25" t="s">
        <v>28</v>
      </c>
      <c r="I21" s="104"/>
      <c r="J21" s="22">
        <f t="shared" si="4"/>
        <v>43064</v>
      </c>
      <c r="K21" s="113" t="s">
        <v>28</v>
      </c>
      <c r="L21" s="113" t="s">
        <v>28</v>
      </c>
      <c r="M21" s="25" t="s">
        <v>28</v>
      </c>
      <c r="N21" s="25" t="s">
        <v>28</v>
      </c>
      <c r="O21" s="212"/>
      <c r="P21" s="212"/>
      <c r="Q21" s="211"/>
      <c r="R21" s="211"/>
      <c r="S21" s="107"/>
    </row>
    <row r="22" spans="1:19" x14ac:dyDescent="0.2">
      <c r="A22" s="21">
        <f t="shared" si="2"/>
        <v>48</v>
      </c>
      <c r="B22" s="22">
        <f t="shared" si="3"/>
        <v>43070</v>
      </c>
      <c r="C22" s="25" t="s">
        <v>29</v>
      </c>
      <c r="D22" s="25" t="s">
        <v>29</v>
      </c>
      <c r="E22" s="108" t="s">
        <v>28</v>
      </c>
      <c r="F22" s="108" t="s">
        <v>28</v>
      </c>
      <c r="G22" s="25" t="s">
        <v>28</v>
      </c>
      <c r="H22" s="25" t="s">
        <v>28</v>
      </c>
      <c r="I22" s="104"/>
      <c r="J22" s="22">
        <f t="shared" si="4"/>
        <v>43071</v>
      </c>
      <c r="K22" s="113" t="s">
        <v>28</v>
      </c>
      <c r="L22" s="113" t="s">
        <v>28</v>
      </c>
      <c r="M22" s="25" t="s">
        <v>28</v>
      </c>
      <c r="N22" s="25" t="s">
        <v>28</v>
      </c>
      <c r="O22" s="113" t="s">
        <v>32</v>
      </c>
      <c r="P22" s="113" t="s">
        <v>32</v>
      </c>
      <c r="Q22" s="25" t="s">
        <v>32</v>
      </c>
      <c r="R22" s="25" t="s">
        <v>32</v>
      </c>
      <c r="S22" s="107"/>
    </row>
    <row r="23" spans="1:19" x14ac:dyDescent="0.2">
      <c r="A23" s="21">
        <f t="shared" si="2"/>
        <v>49</v>
      </c>
      <c r="B23" s="22">
        <f t="shared" si="3"/>
        <v>43077</v>
      </c>
      <c r="C23" s="211"/>
      <c r="D23" s="211"/>
      <c r="E23" s="108" t="s">
        <v>28</v>
      </c>
      <c r="F23" s="108" t="s">
        <v>28</v>
      </c>
      <c r="G23" s="25" t="s">
        <v>28</v>
      </c>
      <c r="H23" s="25" t="s">
        <v>28</v>
      </c>
      <c r="I23" s="104"/>
      <c r="J23" s="22">
        <f t="shared" si="4"/>
        <v>43078</v>
      </c>
      <c r="K23" s="113" t="s">
        <v>28</v>
      </c>
      <c r="L23" s="113" t="s">
        <v>28</v>
      </c>
      <c r="M23" s="25" t="s">
        <v>28</v>
      </c>
      <c r="N23" s="25" t="s">
        <v>28</v>
      </c>
      <c r="O23" s="113" t="s">
        <v>32</v>
      </c>
      <c r="P23" s="113" t="s">
        <v>32</v>
      </c>
      <c r="Q23" s="25" t="s">
        <v>32</v>
      </c>
      <c r="R23" s="25" t="s">
        <v>32</v>
      </c>
      <c r="S23" s="107"/>
    </row>
    <row r="24" spans="1:19" x14ac:dyDescent="0.2">
      <c r="A24" s="21">
        <f t="shared" si="2"/>
        <v>50</v>
      </c>
      <c r="B24" s="22">
        <f t="shared" si="3"/>
        <v>43084</v>
      </c>
      <c r="C24" s="211"/>
      <c r="D24" s="216"/>
      <c r="E24" s="108" t="s">
        <v>29</v>
      </c>
      <c r="F24" s="108" t="s">
        <v>29</v>
      </c>
      <c r="G24" s="25" t="s">
        <v>36</v>
      </c>
      <c r="H24" s="25" t="s">
        <v>36</v>
      </c>
      <c r="I24" s="104"/>
      <c r="J24" s="22">
        <f t="shared" si="4"/>
        <v>43085</v>
      </c>
      <c r="K24" s="148" t="s">
        <v>54</v>
      </c>
      <c r="L24" s="149"/>
      <c r="M24" s="211"/>
      <c r="N24" s="211"/>
      <c r="O24" s="212"/>
      <c r="P24" s="212"/>
      <c r="Q24" s="211"/>
      <c r="R24" s="211"/>
      <c r="S24" s="107"/>
    </row>
    <row r="25" spans="1:19" x14ac:dyDescent="0.2">
      <c r="A25" s="21">
        <f t="shared" si="2"/>
        <v>51</v>
      </c>
      <c r="B25" s="22">
        <f t="shared" si="3"/>
        <v>43091</v>
      </c>
      <c r="C25" s="25"/>
      <c r="D25" s="25"/>
      <c r="E25" s="108"/>
      <c r="F25" s="108"/>
      <c r="G25" s="25"/>
      <c r="H25" s="25"/>
      <c r="I25" s="104"/>
      <c r="J25" s="22">
        <f t="shared" si="4"/>
        <v>43092</v>
      </c>
      <c r="K25" s="113"/>
      <c r="L25" s="113"/>
      <c r="M25" s="25"/>
      <c r="N25" s="25"/>
      <c r="O25" s="113"/>
      <c r="P25" s="113"/>
      <c r="Q25" s="25"/>
      <c r="R25" s="25"/>
      <c r="S25" s="107"/>
    </row>
    <row r="26" spans="1:19" x14ac:dyDescent="0.2">
      <c r="A26" s="92">
        <f t="shared" si="2"/>
        <v>52</v>
      </c>
      <c r="B26" s="76">
        <f t="shared" si="3"/>
        <v>43098</v>
      </c>
      <c r="C26" s="25"/>
      <c r="D26" s="25"/>
      <c r="E26" s="108"/>
      <c r="F26" s="108"/>
      <c r="G26" s="25"/>
      <c r="H26" s="25"/>
      <c r="I26" s="104"/>
      <c r="J26" s="76">
        <f t="shared" si="4"/>
        <v>43099</v>
      </c>
      <c r="K26" s="113"/>
      <c r="L26" s="113"/>
      <c r="M26" s="25"/>
      <c r="N26" s="25"/>
      <c r="O26" s="113"/>
      <c r="P26" s="113"/>
      <c r="Q26" s="25"/>
      <c r="R26" s="25"/>
      <c r="S26" s="107"/>
    </row>
    <row r="27" spans="1:19" x14ac:dyDescent="0.2">
      <c r="A27" s="21">
        <v>1</v>
      </c>
      <c r="B27" s="76">
        <f t="shared" si="3"/>
        <v>43105</v>
      </c>
      <c r="C27" s="25"/>
      <c r="D27" s="25"/>
      <c r="E27" s="97"/>
      <c r="F27" s="97"/>
      <c r="G27" s="84"/>
      <c r="H27" s="84"/>
      <c r="I27" s="104"/>
      <c r="J27" s="76">
        <f t="shared" si="4"/>
        <v>43106</v>
      </c>
      <c r="K27" s="113"/>
      <c r="L27" s="113"/>
      <c r="M27" s="25"/>
      <c r="N27" s="25"/>
      <c r="O27" s="113"/>
      <c r="P27" s="113"/>
      <c r="Q27" s="25"/>
      <c r="R27" s="25"/>
      <c r="S27" s="107"/>
    </row>
    <row r="28" spans="1:19" x14ac:dyDescent="0.2">
      <c r="A28" s="21">
        <f t="shared" si="2"/>
        <v>2</v>
      </c>
      <c r="B28" s="22">
        <f t="shared" si="3"/>
        <v>43112</v>
      </c>
      <c r="C28" s="99" t="s">
        <v>29</v>
      </c>
      <c r="D28" s="99" t="s">
        <v>29</v>
      </c>
      <c r="E28" s="108" t="s">
        <v>28</v>
      </c>
      <c r="F28" s="108" t="s">
        <v>28</v>
      </c>
      <c r="G28" s="25" t="s">
        <v>28</v>
      </c>
      <c r="H28" s="25" t="s">
        <v>28</v>
      </c>
      <c r="I28" s="104"/>
      <c r="J28" s="22">
        <f t="shared" si="4"/>
        <v>43113</v>
      </c>
      <c r="K28" s="113" t="s">
        <v>28</v>
      </c>
      <c r="L28" s="113" t="s">
        <v>28</v>
      </c>
      <c r="M28" s="25" t="s">
        <v>28</v>
      </c>
      <c r="N28" s="25" t="s">
        <v>28</v>
      </c>
      <c r="O28" s="112" t="s">
        <v>36</v>
      </c>
      <c r="P28" s="112" t="s">
        <v>36</v>
      </c>
      <c r="Q28" s="211"/>
      <c r="R28" s="211"/>
      <c r="S28" s="107"/>
    </row>
    <row r="29" spans="1:19" x14ac:dyDescent="0.2">
      <c r="A29" s="21">
        <f t="shared" si="2"/>
        <v>3</v>
      </c>
      <c r="B29" s="22">
        <f t="shared" si="3"/>
        <v>43119</v>
      </c>
      <c r="C29" s="78"/>
      <c r="D29" s="78"/>
      <c r="E29" s="140" t="s">
        <v>46</v>
      </c>
      <c r="F29" s="140"/>
      <c r="G29" s="79"/>
      <c r="H29" s="79"/>
      <c r="I29" s="104"/>
      <c r="J29" s="22">
        <f t="shared" si="4"/>
        <v>43120</v>
      </c>
      <c r="K29" s="141" t="s">
        <v>44</v>
      </c>
      <c r="L29" s="141"/>
      <c r="M29" s="25"/>
      <c r="N29" s="25"/>
      <c r="O29" s="113"/>
      <c r="P29" s="113"/>
      <c r="Q29" s="25"/>
      <c r="R29" s="25"/>
      <c r="S29" s="107"/>
    </row>
    <row r="30" spans="1:19" x14ac:dyDescent="0.2">
      <c r="A30" s="21">
        <f t="shared" si="2"/>
        <v>4</v>
      </c>
      <c r="B30" s="22">
        <f t="shared" si="3"/>
        <v>43126</v>
      </c>
      <c r="C30" s="90"/>
      <c r="D30" s="90"/>
      <c r="E30" s="213" t="s">
        <v>65</v>
      </c>
      <c r="F30" s="214"/>
      <c r="G30" s="214"/>
      <c r="H30" s="215"/>
      <c r="I30" s="104"/>
      <c r="J30" s="22">
        <f t="shared" si="4"/>
        <v>43127</v>
      </c>
      <c r="K30" s="141" t="s">
        <v>45</v>
      </c>
      <c r="L30" s="141"/>
      <c r="M30" s="141"/>
      <c r="N30" s="141"/>
      <c r="O30" s="113"/>
      <c r="P30" s="113"/>
      <c r="Q30" s="25"/>
      <c r="R30" s="25"/>
      <c r="S30" s="107"/>
    </row>
    <row r="31" spans="1:19" ht="7.5" customHeight="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7"/>
    </row>
    <row r="32" spans="1:19" x14ac:dyDescent="0.2">
      <c r="A32" s="94"/>
      <c r="B32" s="95"/>
      <c r="C32" s="102" t="s">
        <v>27</v>
      </c>
      <c r="D32" s="102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7"/>
    </row>
    <row r="33" spans="1:19" x14ac:dyDescent="0.2">
      <c r="A33" s="218"/>
      <c r="B33" s="217"/>
      <c r="C33" s="100" t="s">
        <v>71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7"/>
    </row>
    <row r="34" spans="1:19" s="100" customFormat="1" ht="9" customHeight="1" x14ac:dyDescent="0.2">
      <c r="B34" s="101"/>
      <c r="S34" s="107"/>
    </row>
    <row r="35" spans="1:19" x14ac:dyDescent="0.2">
      <c r="A35" s="200" t="s">
        <v>32</v>
      </c>
      <c r="B35" s="201"/>
      <c r="C35" s="204" t="s">
        <v>50</v>
      </c>
      <c r="D35" s="204"/>
      <c r="E35" s="204"/>
      <c r="F35" s="204"/>
      <c r="G35" s="204"/>
      <c r="H35" s="204"/>
      <c r="I35" s="100" t="s">
        <v>66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ht="14.25" customHeight="1" x14ac:dyDescent="0.2">
      <c r="A36" s="202" t="s">
        <v>28</v>
      </c>
      <c r="B36" s="203"/>
      <c r="C36" s="205" t="s">
        <v>52</v>
      </c>
      <c r="D36" s="206"/>
      <c r="E36" s="206"/>
      <c r="F36" s="206"/>
      <c r="G36" s="206"/>
      <c r="H36" s="206"/>
      <c r="I36" s="100" t="s">
        <v>67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202" t="s">
        <v>29</v>
      </c>
      <c r="B37" s="203"/>
      <c r="C37" s="207" t="s">
        <v>49</v>
      </c>
      <c r="D37" s="207"/>
      <c r="E37" s="207"/>
      <c r="F37" s="207"/>
      <c r="G37" s="207"/>
      <c r="H37" s="207"/>
      <c r="I37" s="100" t="s">
        <v>68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200" t="s">
        <v>36</v>
      </c>
      <c r="B38" s="201"/>
      <c r="C38" s="204" t="s">
        <v>51</v>
      </c>
      <c r="D38" s="204"/>
      <c r="E38" s="204"/>
      <c r="F38" s="204"/>
      <c r="G38" s="204"/>
      <c r="H38" s="204"/>
      <c r="I38" s="100" t="s">
        <v>69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14" t="s">
        <v>53</v>
      </c>
      <c r="C39" s="100" t="s">
        <v>55</v>
      </c>
      <c r="D39" s="100"/>
      <c r="E39" s="100"/>
      <c r="F39" s="100"/>
      <c r="G39" s="100"/>
      <c r="H39" s="100"/>
      <c r="I39" s="100" t="s">
        <v>70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</sheetData>
  <mergeCells count="17">
    <mergeCell ref="A1:R1"/>
    <mergeCell ref="B2:H2"/>
    <mergeCell ref="J2:R2"/>
    <mergeCell ref="D9:F9"/>
    <mergeCell ref="E29:F29"/>
    <mergeCell ref="K29:L29"/>
    <mergeCell ref="K24:L24"/>
    <mergeCell ref="K30:N30"/>
    <mergeCell ref="A35:B35"/>
    <mergeCell ref="A36:B36"/>
    <mergeCell ref="A37:B37"/>
    <mergeCell ref="A38:B38"/>
    <mergeCell ref="C35:H35"/>
    <mergeCell ref="C36:H36"/>
    <mergeCell ref="C37:H37"/>
    <mergeCell ref="C38:H38"/>
    <mergeCell ref="E30:H30"/>
  </mergeCells>
  <dataValidations count="1">
    <dataValidation type="list" allowBlank="1" showInputMessage="1" showErrorMessage="1" sqref="L25:L28 E10:E34 G9:H29 F10:F28 K9:K34 C9:D28 O26:R34 M26:N29 M9:R25 L9:L23 F31:H34">
      <formula1>Fächerliste</formula1>
    </dataValidation>
  </dataValidations>
  <pageMargins left="0.25" right="0.25" top="0.75" bottom="0.75" header="0.3" footer="0.3"/>
  <pageSetup paperSize="9" scale="87" orientation="landscape" horizontalDpi="1200" verticalDpi="1200" r:id="rId1"/>
  <headerFooter>
    <oddHeader xml:space="preserve">&amp;CWintersemester 2017/2018&amp;RPilotphase 
HEAT </oddHeader>
    <oddFooter>&amp;R
Stand: 01.09.2017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Layout" topLeftCell="B1" zoomScaleNormal="100" workbookViewId="0">
      <selection activeCell="H17" sqref="H17"/>
    </sheetView>
  </sheetViews>
  <sheetFormatPr baseColWidth="10" defaultRowHeight="14.25" x14ac:dyDescent="0.2"/>
  <cols>
    <col min="1" max="1" width="3.875" bestFit="1" customWidth="1"/>
    <col min="2" max="2" width="7.25" bestFit="1" customWidth="1"/>
    <col min="3" max="4" width="7.25" customWidth="1"/>
    <col min="5" max="8" width="7.75" bestFit="1" customWidth="1"/>
    <col min="9" max="9" width="8.5" bestFit="1" customWidth="1"/>
    <col min="10" max="10" width="7.25" bestFit="1" customWidth="1"/>
    <col min="11" max="14" width="7.75" bestFit="1" customWidth="1"/>
    <col min="15" max="16" width="7.25" bestFit="1" customWidth="1"/>
    <col min="17" max="18" width="6.75" bestFit="1" customWidth="1"/>
    <col min="19" max="19" width="1" customWidth="1"/>
  </cols>
  <sheetData>
    <row r="1" spans="1:20" ht="20.25" x14ac:dyDescent="0.3">
      <c r="A1" s="208" t="s">
        <v>40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06"/>
    </row>
    <row r="2" spans="1:20" ht="18" x14ac:dyDescent="0.25">
      <c r="A2" s="103"/>
      <c r="B2" s="209" t="s">
        <v>41</v>
      </c>
      <c r="C2" s="209"/>
      <c r="D2" s="209"/>
      <c r="E2" s="209"/>
      <c r="F2" s="209"/>
      <c r="G2" s="209"/>
      <c r="H2" s="209"/>
      <c r="I2" s="103"/>
      <c r="J2" s="210" t="s">
        <v>42</v>
      </c>
      <c r="K2" s="210"/>
      <c r="L2" s="210"/>
      <c r="M2" s="210"/>
      <c r="N2" s="210"/>
      <c r="O2" s="210"/>
      <c r="P2" s="210"/>
      <c r="Q2" s="210"/>
      <c r="R2" s="210"/>
      <c r="S2" s="103"/>
    </row>
    <row r="3" spans="1:20" ht="15" x14ac:dyDescent="0.2">
      <c r="A3" s="105"/>
      <c r="B3" s="16" t="s">
        <v>0</v>
      </c>
      <c r="C3" s="77">
        <v>0.625</v>
      </c>
      <c r="D3" s="77">
        <f>C4</f>
        <v>0.65625</v>
      </c>
      <c r="E3" s="124">
        <f>D4+0.25/24</f>
        <v>0.69791666666666663</v>
      </c>
      <c r="F3" s="124">
        <f>E4</f>
        <v>0.72916666666666663</v>
      </c>
      <c r="G3" s="77">
        <f>F4+0.25/24</f>
        <v>0.77083333333333326</v>
      </c>
      <c r="H3" s="77">
        <f>G4</f>
        <v>0.80208333333333326</v>
      </c>
      <c r="I3" s="104"/>
      <c r="J3" s="16" t="s">
        <v>0</v>
      </c>
      <c r="K3" s="124">
        <v>0.375</v>
      </c>
      <c r="L3" s="124">
        <f>K4</f>
        <v>0.40625</v>
      </c>
      <c r="M3" s="77">
        <f>L4+0.25/24</f>
        <v>0.44791666666666669</v>
      </c>
      <c r="N3" s="77">
        <f>M4</f>
        <v>0.47916666666666669</v>
      </c>
      <c r="O3" s="124">
        <f>N4+0.75/24</f>
        <v>0.54166666666666674</v>
      </c>
      <c r="P3" s="124">
        <f>O4</f>
        <v>0.57291666666666674</v>
      </c>
      <c r="Q3" s="77">
        <f>P4+0.25/24</f>
        <v>0.61458333333333337</v>
      </c>
      <c r="R3" s="77">
        <f>Q4</f>
        <v>0.64583333333333337</v>
      </c>
      <c r="S3" s="107"/>
    </row>
    <row r="4" spans="1:20" ht="15" x14ac:dyDescent="0.2">
      <c r="A4" s="105"/>
      <c r="B4" s="16" t="s">
        <v>1</v>
      </c>
      <c r="C4" s="77">
        <f t="shared" ref="C4:H4" si="0">C3+0.75/24</f>
        <v>0.65625</v>
      </c>
      <c r="D4" s="77">
        <f t="shared" si="0"/>
        <v>0.6875</v>
      </c>
      <c r="E4" s="124">
        <f t="shared" si="0"/>
        <v>0.72916666666666663</v>
      </c>
      <c r="F4" s="124">
        <f t="shared" si="0"/>
        <v>0.76041666666666663</v>
      </c>
      <c r="G4" s="77">
        <f t="shared" si="0"/>
        <v>0.80208333333333326</v>
      </c>
      <c r="H4" s="77">
        <f t="shared" si="0"/>
        <v>0.83333333333333326</v>
      </c>
      <c r="I4" s="104"/>
      <c r="J4" s="16" t="s">
        <v>1</v>
      </c>
      <c r="K4" s="124">
        <f t="shared" ref="K4:R4" si="1">K3+0.75/24</f>
        <v>0.40625</v>
      </c>
      <c r="L4" s="124">
        <f t="shared" si="1"/>
        <v>0.4375</v>
      </c>
      <c r="M4" s="77">
        <f t="shared" si="1"/>
        <v>0.47916666666666669</v>
      </c>
      <c r="N4" s="77">
        <f t="shared" si="1"/>
        <v>0.51041666666666674</v>
      </c>
      <c r="O4" s="124">
        <f t="shared" si="1"/>
        <v>0.57291666666666674</v>
      </c>
      <c r="P4" s="124">
        <f t="shared" si="1"/>
        <v>0.60416666666666674</v>
      </c>
      <c r="Q4" s="77">
        <f t="shared" si="1"/>
        <v>0.64583333333333337</v>
      </c>
      <c r="R4" s="77">
        <f t="shared" si="1"/>
        <v>0.67708333333333337</v>
      </c>
      <c r="S4" s="107"/>
    </row>
    <row r="5" spans="1:20" ht="15" hidden="1" customHeight="1" x14ac:dyDescent="0.2">
      <c r="A5" s="91"/>
      <c r="B5" s="16" t="s">
        <v>2</v>
      </c>
      <c r="C5" s="88">
        <f>(C4-C$3)*24/0.75</f>
        <v>1</v>
      </c>
      <c r="D5" s="88">
        <f>(D4-D$3)*24/0.75</f>
        <v>1</v>
      </c>
      <c r="E5" s="125">
        <f>(E4-E$3)*24/0.75</f>
        <v>1</v>
      </c>
      <c r="F5" s="125">
        <f>(F4-F3)*24/0.75</f>
        <v>1</v>
      </c>
      <c r="G5" s="88">
        <f>(G4-G3)*24/0.75</f>
        <v>1</v>
      </c>
      <c r="H5" s="88">
        <f>(H4-H3)*24/0.75</f>
        <v>1</v>
      </c>
      <c r="I5" s="104"/>
      <c r="J5" s="16" t="s">
        <v>2</v>
      </c>
      <c r="K5" s="125">
        <f>(K4-K$3)*24/0.75</f>
        <v>1</v>
      </c>
      <c r="L5" s="125">
        <f>(L4-L3)*24/0.75</f>
        <v>1</v>
      </c>
      <c r="M5" s="88">
        <f>(M4-M3)*24/0.75</f>
        <v>1</v>
      </c>
      <c r="N5" s="88">
        <f>(N4-N3)*24/0.75</f>
        <v>1.0000000000000018</v>
      </c>
      <c r="O5" s="125">
        <f>(O4-O$3)*24/0.75</f>
        <v>1</v>
      </c>
      <c r="P5" s="125">
        <f>(P4-P3)*24/0.75</f>
        <v>1</v>
      </c>
      <c r="Q5" s="88">
        <f>(Q4-Q3)*24/0.75</f>
        <v>1</v>
      </c>
      <c r="R5" s="88">
        <f>(R4-R3)*24/0.75</f>
        <v>1</v>
      </c>
      <c r="S5" s="107"/>
    </row>
    <row r="6" spans="1:20" ht="15" hidden="1" customHeight="1" x14ac:dyDescent="0.25">
      <c r="A6" s="17"/>
      <c r="B6" s="16" t="s">
        <v>1</v>
      </c>
      <c r="C6" s="89"/>
      <c r="D6" s="89"/>
      <c r="E6" s="16"/>
      <c r="F6" s="16"/>
      <c r="G6" s="123"/>
      <c r="H6" s="123"/>
      <c r="I6" s="104"/>
      <c r="J6" s="16" t="s">
        <v>1</v>
      </c>
      <c r="K6" s="16"/>
      <c r="L6" s="16"/>
      <c r="M6" s="123"/>
      <c r="N6" s="123"/>
      <c r="O6" s="16"/>
      <c r="P6" s="16"/>
      <c r="Q6" s="123"/>
      <c r="R6" s="123"/>
      <c r="S6" s="107"/>
    </row>
    <row r="7" spans="1:20" ht="15" hidden="1" customHeight="1" x14ac:dyDescent="0.25">
      <c r="A7" s="17"/>
      <c r="B7" s="16" t="s">
        <v>2</v>
      </c>
      <c r="C7" s="89"/>
      <c r="D7" s="89"/>
      <c r="E7" s="16"/>
      <c r="F7" s="16"/>
      <c r="G7" s="123"/>
      <c r="H7" s="123"/>
      <c r="I7" s="104"/>
      <c r="J7" s="16" t="s">
        <v>2</v>
      </c>
      <c r="K7" s="16"/>
      <c r="L7" s="16"/>
      <c r="M7" s="123"/>
      <c r="N7" s="123"/>
      <c r="O7" s="16"/>
      <c r="P7" s="16"/>
      <c r="Q7" s="123"/>
      <c r="R7" s="123"/>
      <c r="S7" s="107"/>
    </row>
    <row r="8" spans="1:20" ht="15" x14ac:dyDescent="0.25">
      <c r="A8" s="17" t="s">
        <v>3</v>
      </c>
      <c r="B8" s="18" t="s">
        <v>4</v>
      </c>
      <c r="C8" s="55"/>
      <c r="D8" s="55"/>
      <c r="E8" s="55"/>
      <c r="F8" s="55"/>
      <c r="G8" s="55"/>
      <c r="H8" s="55"/>
      <c r="I8" s="104"/>
      <c r="J8" s="18" t="s">
        <v>4</v>
      </c>
      <c r="K8" s="55"/>
      <c r="L8" s="55"/>
      <c r="M8" s="55"/>
      <c r="N8" s="55"/>
      <c r="O8" s="55"/>
      <c r="P8" s="55"/>
      <c r="Q8" s="55"/>
      <c r="R8" s="55"/>
      <c r="S8" s="107"/>
    </row>
    <row r="9" spans="1:20" x14ac:dyDescent="0.2">
      <c r="A9" s="21">
        <v>35</v>
      </c>
      <c r="B9" s="22">
        <v>42979</v>
      </c>
      <c r="C9" s="25"/>
      <c r="D9" s="25"/>
      <c r="E9" s="131"/>
      <c r="F9" s="132"/>
      <c r="G9" s="25"/>
      <c r="H9" s="25"/>
      <c r="I9" s="104"/>
      <c r="J9" s="22">
        <v>42980</v>
      </c>
      <c r="K9" s="122" t="s">
        <v>53</v>
      </c>
      <c r="L9" s="122" t="s">
        <v>53</v>
      </c>
      <c r="M9" s="25" t="s">
        <v>53</v>
      </c>
      <c r="N9" s="25" t="s">
        <v>53</v>
      </c>
      <c r="O9" s="122"/>
      <c r="P9" s="122"/>
      <c r="Q9" s="25"/>
      <c r="R9" s="25"/>
      <c r="S9" s="107"/>
    </row>
    <row r="10" spans="1:20" x14ac:dyDescent="0.2">
      <c r="A10" s="21">
        <f>A9+1</f>
        <v>36</v>
      </c>
      <c r="B10" s="22">
        <f>B9+7</f>
        <v>42986</v>
      </c>
      <c r="C10" s="25"/>
      <c r="D10" s="25"/>
      <c r="E10" s="122"/>
      <c r="F10" s="122"/>
      <c r="G10" s="25" t="s">
        <v>29</v>
      </c>
      <c r="H10" s="25" t="s">
        <v>29</v>
      </c>
      <c r="I10" s="104"/>
      <c r="J10" s="22">
        <f>J9+7</f>
        <v>42987</v>
      </c>
      <c r="K10" s="122" t="s">
        <v>32</v>
      </c>
      <c r="L10" s="122" t="s">
        <v>32</v>
      </c>
      <c r="M10" s="25" t="s">
        <v>32</v>
      </c>
      <c r="N10" s="25" t="s">
        <v>32</v>
      </c>
      <c r="O10" s="122" t="s">
        <v>53</v>
      </c>
      <c r="P10" s="122" t="s">
        <v>53</v>
      </c>
      <c r="Q10" s="25" t="s">
        <v>53</v>
      </c>
      <c r="R10" s="25" t="s">
        <v>53</v>
      </c>
      <c r="S10" s="107"/>
    </row>
    <row r="11" spans="1:20" x14ac:dyDescent="0.2">
      <c r="A11" s="21">
        <f t="shared" ref="A11:A30" si="2">A10+1</f>
        <v>37</v>
      </c>
      <c r="B11" s="22">
        <f t="shared" ref="B11:B30" si="3">B10+7</f>
        <v>42993</v>
      </c>
      <c r="C11" s="25"/>
      <c r="D11" s="25"/>
      <c r="E11" s="122"/>
      <c r="F11" s="122"/>
      <c r="G11" s="25"/>
      <c r="H11" s="25"/>
      <c r="I11" s="104"/>
      <c r="J11" s="22">
        <f t="shared" ref="J11:J30" si="4">J10+7</f>
        <v>42994</v>
      </c>
      <c r="K11" s="122"/>
      <c r="L11" s="122"/>
      <c r="M11" s="25"/>
      <c r="N11" s="25"/>
      <c r="O11" s="122"/>
      <c r="P11" s="122"/>
      <c r="Q11" s="25"/>
      <c r="R11" s="25"/>
      <c r="S11" s="107"/>
    </row>
    <row r="12" spans="1:20" x14ac:dyDescent="0.2">
      <c r="A12" s="21">
        <f t="shared" si="2"/>
        <v>38</v>
      </c>
      <c r="B12" s="22">
        <f t="shared" si="3"/>
        <v>43000</v>
      </c>
      <c r="C12" s="25"/>
      <c r="D12" s="99" t="s">
        <v>36</v>
      </c>
      <c r="E12" s="122" t="s">
        <v>36</v>
      </c>
      <c r="F12" s="122" t="s">
        <v>36</v>
      </c>
      <c r="G12" s="25" t="s">
        <v>29</v>
      </c>
      <c r="H12" s="25" t="s">
        <v>29</v>
      </c>
      <c r="I12" s="104"/>
      <c r="J12" s="22">
        <f t="shared" si="4"/>
        <v>43001</v>
      </c>
      <c r="K12" s="122" t="s">
        <v>32</v>
      </c>
      <c r="L12" s="122" t="s">
        <v>32</v>
      </c>
      <c r="M12" s="25" t="s">
        <v>32</v>
      </c>
      <c r="N12" s="25" t="s">
        <v>32</v>
      </c>
      <c r="O12" s="122" t="s">
        <v>53</v>
      </c>
      <c r="P12" s="122" t="s">
        <v>53</v>
      </c>
      <c r="Q12" s="25" t="s">
        <v>53</v>
      </c>
      <c r="R12" s="25" t="s">
        <v>53</v>
      </c>
      <c r="S12" s="107"/>
    </row>
    <row r="13" spans="1:20" x14ac:dyDescent="0.2">
      <c r="A13" s="21">
        <f t="shared" si="2"/>
        <v>39</v>
      </c>
      <c r="B13" s="22">
        <f t="shared" si="3"/>
        <v>43007</v>
      </c>
      <c r="C13" s="25"/>
      <c r="D13" s="99"/>
      <c r="E13" s="122"/>
      <c r="F13" s="122"/>
      <c r="G13" s="25"/>
      <c r="H13" s="25"/>
      <c r="I13" s="104"/>
      <c r="J13" s="22">
        <f t="shared" si="4"/>
        <v>43008</v>
      </c>
      <c r="K13" s="122"/>
      <c r="L13" s="122"/>
      <c r="M13" s="25"/>
      <c r="N13" s="25"/>
      <c r="O13" s="122"/>
      <c r="P13" s="122"/>
      <c r="Q13" s="25"/>
      <c r="R13" s="25"/>
      <c r="S13" s="107"/>
    </row>
    <row r="14" spans="1:20" x14ac:dyDescent="0.2">
      <c r="A14" s="21">
        <f t="shared" si="2"/>
        <v>40</v>
      </c>
      <c r="B14" s="22">
        <f t="shared" si="3"/>
        <v>43014</v>
      </c>
      <c r="C14" s="25"/>
      <c r="D14" s="25"/>
      <c r="E14" s="122"/>
      <c r="F14" s="122"/>
      <c r="G14" s="25"/>
      <c r="H14" s="25"/>
      <c r="I14" s="104"/>
      <c r="J14" s="22">
        <f t="shared" si="4"/>
        <v>43015</v>
      </c>
      <c r="K14" s="122"/>
      <c r="L14" s="122"/>
      <c r="M14" s="25"/>
      <c r="N14" s="25"/>
      <c r="O14" s="122" t="s">
        <v>53</v>
      </c>
      <c r="P14" s="122" t="s">
        <v>53</v>
      </c>
      <c r="Q14" s="25" t="s">
        <v>53</v>
      </c>
      <c r="R14" s="25" t="s">
        <v>53</v>
      </c>
      <c r="S14" s="107"/>
    </row>
    <row r="15" spans="1:20" x14ac:dyDescent="0.2">
      <c r="A15" s="21">
        <f t="shared" si="2"/>
        <v>41</v>
      </c>
      <c r="B15" s="22">
        <f t="shared" si="3"/>
        <v>43021</v>
      </c>
      <c r="C15" s="25"/>
      <c r="D15" s="25"/>
      <c r="E15" s="122"/>
      <c r="F15" s="122"/>
      <c r="G15" s="25"/>
      <c r="H15" s="25"/>
      <c r="I15" s="104"/>
      <c r="J15" s="22">
        <f t="shared" si="4"/>
        <v>43022</v>
      </c>
      <c r="K15" s="122"/>
      <c r="L15" s="122"/>
      <c r="M15" s="25"/>
      <c r="N15" s="25"/>
      <c r="O15" s="122"/>
      <c r="P15" s="122"/>
      <c r="Q15" s="25"/>
      <c r="R15" s="25"/>
      <c r="S15" s="107"/>
      <c r="T15" s="2"/>
    </row>
    <row r="16" spans="1:20" x14ac:dyDescent="0.2">
      <c r="A16" s="21">
        <f t="shared" si="2"/>
        <v>42</v>
      </c>
      <c r="B16" s="22">
        <f t="shared" si="3"/>
        <v>43028</v>
      </c>
      <c r="C16" s="25"/>
      <c r="D16" s="25"/>
      <c r="E16" s="122"/>
      <c r="F16" s="122"/>
      <c r="G16" s="25"/>
      <c r="H16" s="25"/>
      <c r="I16" s="104"/>
      <c r="J16" s="22">
        <f t="shared" si="4"/>
        <v>43029</v>
      </c>
      <c r="K16" s="122"/>
      <c r="L16" s="122"/>
      <c r="M16" s="25"/>
      <c r="N16" s="25"/>
      <c r="O16" s="122" t="s">
        <v>32</v>
      </c>
      <c r="P16" s="122" t="s">
        <v>32</v>
      </c>
      <c r="Q16" s="25" t="s">
        <v>32</v>
      </c>
      <c r="R16" s="25" t="s">
        <v>32</v>
      </c>
      <c r="S16" s="107"/>
    </row>
    <row r="17" spans="1:19" x14ac:dyDescent="0.2">
      <c r="A17" s="21">
        <f t="shared" si="2"/>
        <v>43</v>
      </c>
      <c r="B17" s="76">
        <f t="shared" si="3"/>
        <v>43035</v>
      </c>
      <c r="C17" s="25"/>
      <c r="D17" s="25"/>
      <c r="E17" s="122"/>
      <c r="F17" s="122"/>
      <c r="G17" s="25"/>
      <c r="H17" s="25"/>
      <c r="I17" s="104"/>
      <c r="J17" s="76">
        <f t="shared" si="4"/>
        <v>43036</v>
      </c>
      <c r="K17" s="122"/>
      <c r="L17" s="122"/>
      <c r="M17" s="25"/>
      <c r="N17" s="25"/>
      <c r="O17" s="122" t="s">
        <v>32</v>
      </c>
      <c r="P17" s="122" t="s">
        <v>32</v>
      </c>
      <c r="Q17" s="25" t="s">
        <v>32</v>
      </c>
      <c r="R17" s="25" t="s">
        <v>32</v>
      </c>
      <c r="S17" s="107"/>
    </row>
    <row r="18" spans="1:19" x14ac:dyDescent="0.2">
      <c r="A18" s="21">
        <f t="shared" si="2"/>
        <v>44</v>
      </c>
      <c r="B18" s="76">
        <f t="shared" si="3"/>
        <v>43042</v>
      </c>
      <c r="C18" s="25"/>
      <c r="D18" s="25"/>
      <c r="E18" s="122"/>
      <c r="F18" s="122"/>
      <c r="G18" s="25"/>
      <c r="H18" s="25"/>
      <c r="I18" s="104"/>
      <c r="J18" s="76">
        <f t="shared" si="4"/>
        <v>43043</v>
      </c>
      <c r="K18" s="122"/>
      <c r="L18" s="122"/>
      <c r="M18" s="25"/>
      <c r="N18" s="25"/>
      <c r="O18" s="122"/>
      <c r="P18" s="122"/>
      <c r="Q18" s="25"/>
      <c r="R18" s="25"/>
      <c r="S18" s="107"/>
    </row>
    <row r="19" spans="1:19" x14ac:dyDescent="0.2">
      <c r="A19" s="21">
        <f t="shared" si="2"/>
        <v>45</v>
      </c>
      <c r="B19" s="22">
        <f t="shared" si="3"/>
        <v>43049</v>
      </c>
      <c r="C19" s="25"/>
      <c r="D19" s="25"/>
      <c r="E19" s="122"/>
      <c r="F19" s="122"/>
      <c r="G19" s="25"/>
      <c r="H19" s="25"/>
      <c r="I19" s="104"/>
      <c r="J19" s="22">
        <f t="shared" si="4"/>
        <v>43050</v>
      </c>
      <c r="K19" s="122"/>
      <c r="L19" s="122"/>
      <c r="M19" s="25"/>
      <c r="N19" s="25"/>
      <c r="O19" s="122" t="s">
        <v>53</v>
      </c>
      <c r="P19" s="122" t="s">
        <v>53</v>
      </c>
      <c r="Q19" s="25" t="s">
        <v>53</v>
      </c>
      <c r="R19" s="25" t="s">
        <v>53</v>
      </c>
      <c r="S19" s="107"/>
    </row>
    <row r="20" spans="1:19" x14ac:dyDescent="0.2">
      <c r="A20" s="21">
        <f t="shared" si="2"/>
        <v>46</v>
      </c>
      <c r="B20" s="22">
        <f t="shared" si="3"/>
        <v>43056</v>
      </c>
      <c r="C20" s="25"/>
      <c r="D20" s="99"/>
      <c r="E20" s="122"/>
      <c r="F20" s="122"/>
      <c r="G20" s="25"/>
      <c r="H20" s="25"/>
      <c r="I20" s="104"/>
      <c r="J20" s="22">
        <f t="shared" si="4"/>
        <v>43057</v>
      </c>
      <c r="K20" s="122" t="s">
        <v>32</v>
      </c>
      <c r="L20" s="122" t="s">
        <v>32</v>
      </c>
      <c r="M20" s="25" t="s">
        <v>32</v>
      </c>
      <c r="N20" s="25" t="s">
        <v>32</v>
      </c>
      <c r="O20" s="122" t="s">
        <v>32</v>
      </c>
      <c r="P20" s="122" t="s">
        <v>32</v>
      </c>
      <c r="Q20" s="25" t="s">
        <v>32</v>
      </c>
      <c r="R20" s="25" t="s">
        <v>32</v>
      </c>
      <c r="S20" s="107"/>
    </row>
    <row r="21" spans="1:19" x14ac:dyDescent="0.2">
      <c r="A21" s="21">
        <f t="shared" si="2"/>
        <v>47</v>
      </c>
      <c r="B21" s="22">
        <f t="shared" si="3"/>
        <v>43063</v>
      </c>
      <c r="C21" s="25"/>
      <c r="D21" s="25"/>
      <c r="E21" s="122"/>
      <c r="F21" s="122"/>
      <c r="G21" s="25"/>
      <c r="H21" s="25"/>
      <c r="I21" s="104"/>
      <c r="J21" s="22">
        <f t="shared" si="4"/>
        <v>43064</v>
      </c>
      <c r="K21" s="122"/>
      <c r="L21" s="122"/>
      <c r="M21" s="25"/>
      <c r="N21" s="25"/>
      <c r="O21" s="122" t="s">
        <v>53</v>
      </c>
      <c r="P21" s="122" t="s">
        <v>53</v>
      </c>
      <c r="Q21" s="25" t="s">
        <v>53</v>
      </c>
      <c r="R21" s="25" t="s">
        <v>53</v>
      </c>
      <c r="S21" s="107"/>
    </row>
    <row r="22" spans="1:19" x14ac:dyDescent="0.2">
      <c r="A22" s="21">
        <f t="shared" si="2"/>
        <v>48</v>
      </c>
      <c r="B22" s="22">
        <f t="shared" si="3"/>
        <v>43070</v>
      </c>
      <c r="C22" s="25"/>
      <c r="D22" s="25"/>
      <c r="E22" s="122"/>
      <c r="F22" s="122"/>
      <c r="G22" s="25"/>
      <c r="H22" s="25"/>
      <c r="I22" s="104"/>
      <c r="J22" s="22">
        <f t="shared" si="4"/>
        <v>43071</v>
      </c>
      <c r="K22" s="122"/>
      <c r="L22" s="122"/>
      <c r="M22" s="25"/>
      <c r="N22" s="25"/>
      <c r="O22" s="122" t="s">
        <v>32</v>
      </c>
      <c r="P22" s="122" t="s">
        <v>32</v>
      </c>
      <c r="Q22" s="25" t="s">
        <v>32</v>
      </c>
      <c r="R22" s="25" t="s">
        <v>32</v>
      </c>
      <c r="S22" s="107"/>
    </row>
    <row r="23" spans="1:19" x14ac:dyDescent="0.2">
      <c r="A23" s="21">
        <f t="shared" si="2"/>
        <v>49</v>
      </c>
      <c r="B23" s="22">
        <f t="shared" si="3"/>
        <v>43077</v>
      </c>
      <c r="C23" s="25"/>
      <c r="D23" s="25"/>
      <c r="E23" s="122"/>
      <c r="F23" s="122"/>
      <c r="G23" s="25"/>
      <c r="H23" s="25"/>
      <c r="I23" s="104"/>
      <c r="J23" s="22">
        <f t="shared" si="4"/>
        <v>43078</v>
      </c>
      <c r="K23" s="122"/>
      <c r="L23" s="122"/>
      <c r="M23" s="25"/>
      <c r="N23" s="25"/>
      <c r="O23" s="122" t="s">
        <v>32</v>
      </c>
      <c r="P23" s="122" t="s">
        <v>32</v>
      </c>
      <c r="Q23" s="25" t="s">
        <v>32</v>
      </c>
      <c r="R23" s="25" t="s">
        <v>32</v>
      </c>
      <c r="S23" s="107"/>
    </row>
    <row r="24" spans="1:19" x14ac:dyDescent="0.2">
      <c r="A24" s="21">
        <f t="shared" si="2"/>
        <v>50</v>
      </c>
      <c r="B24" s="22">
        <f t="shared" si="3"/>
        <v>43084</v>
      </c>
      <c r="C24" s="25"/>
      <c r="D24" s="84"/>
      <c r="E24" s="122"/>
      <c r="F24" s="122"/>
      <c r="G24" s="25"/>
      <c r="H24" s="25"/>
      <c r="I24" s="104"/>
      <c r="J24" s="22">
        <f t="shared" si="4"/>
        <v>43085</v>
      </c>
      <c r="K24" s="148" t="s">
        <v>54</v>
      </c>
      <c r="L24" s="149"/>
      <c r="M24" s="25"/>
      <c r="N24" s="25" t="s">
        <v>53</v>
      </c>
      <c r="O24" s="122" t="s">
        <v>53</v>
      </c>
      <c r="P24" s="122" t="s">
        <v>53</v>
      </c>
      <c r="Q24" s="25" t="s">
        <v>53</v>
      </c>
      <c r="R24" s="25" t="s">
        <v>53</v>
      </c>
      <c r="S24" s="107"/>
    </row>
    <row r="25" spans="1:19" x14ac:dyDescent="0.2">
      <c r="A25" s="21">
        <f t="shared" si="2"/>
        <v>51</v>
      </c>
      <c r="B25" s="22">
        <f t="shared" si="3"/>
        <v>43091</v>
      </c>
      <c r="C25" s="25"/>
      <c r="D25" s="25"/>
      <c r="E25" s="122"/>
      <c r="F25" s="122"/>
      <c r="G25" s="25"/>
      <c r="H25" s="25"/>
      <c r="I25" s="104"/>
      <c r="J25" s="22">
        <f t="shared" si="4"/>
        <v>43092</v>
      </c>
      <c r="K25" s="122"/>
      <c r="L25" s="122"/>
      <c r="M25" s="25"/>
      <c r="N25" s="25"/>
      <c r="O25" s="122"/>
      <c r="P25" s="122"/>
      <c r="Q25" s="25"/>
      <c r="R25" s="25"/>
      <c r="S25" s="107"/>
    </row>
    <row r="26" spans="1:19" x14ac:dyDescent="0.2">
      <c r="A26" s="92">
        <f t="shared" si="2"/>
        <v>52</v>
      </c>
      <c r="B26" s="76">
        <f t="shared" si="3"/>
        <v>43098</v>
      </c>
      <c r="C26" s="25"/>
      <c r="D26" s="25"/>
      <c r="E26" s="122"/>
      <c r="F26" s="122"/>
      <c r="G26" s="25"/>
      <c r="H26" s="25"/>
      <c r="I26" s="104"/>
      <c r="J26" s="76">
        <f t="shared" si="4"/>
        <v>43099</v>
      </c>
      <c r="K26" s="122"/>
      <c r="L26" s="122"/>
      <c r="M26" s="25"/>
      <c r="N26" s="25"/>
      <c r="O26" s="122"/>
      <c r="P26" s="122"/>
      <c r="Q26" s="25"/>
      <c r="R26" s="25"/>
      <c r="S26" s="107"/>
    </row>
    <row r="27" spans="1:19" x14ac:dyDescent="0.2">
      <c r="A27" s="21">
        <v>1</v>
      </c>
      <c r="B27" s="76">
        <f t="shared" si="3"/>
        <v>43105</v>
      </c>
      <c r="C27" s="25"/>
      <c r="D27" s="25"/>
      <c r="E27" s="97"/>
      <c r="F27" s="97"/>
      <c r="G27" s="84"/>
      <c r="H27" s="84"/>
      <c r="I27" s="104"/>
      <c r="J27" s="76">
        <f t="shared" si="4"/>
        <v>43106</v>
      </c>
      <c r="K27" s="122"/>
      <c r="L27" s="122"/>
      <c r="M27" s="25"/>
      <c r="N27" s="25"/>
      <c r="O27" s="122"/>
      <c r="P27" s="122"/>
      <c r="Q27" s="25"/>
      <c r="R27" s="25"/>
      <c r="S27" s="107"/>
    </row>
    <row r="28" spans="1:19" x14ac:dyDescent="0.2">
      <c r="A28" s="21">
        <f t="shared" si="2"/>
        <v>2</v>
      </c>
      <c r="B28" s="22">
        <f t="shared" si="3"/>
        <v>43112</v>
      </c>
      <c r="C28" s="99"/>
      <c r="D28" s="99"/>
      <c r="E28" s="122"/>
      <c r="F28" s="122"/>
      <c r="G28" s="25"/>
      <c r="H28" s="25"/>
      <c r="I28" s="104"/>
      <c r="J28" s="22">
        <f t="shared" si="4"/>
        <v>43113</v>
      </c>
      <c r="K28" s="122"/>
      <c r="L28" s="122"/>
      <c r="M28" s="25"/>
      <c r="N28" s="25"/>
      <c r="O28" s="121" t="s">
        <v>36</v>
      </c>
      <c r="P28" s="121" t="s">
        <v>36</v>
      </c>
      <c r="Q28" s="25" t="s">
        <v>53</v>
      </c>
      <c r="R28" s="25" t="s">
        <v>53</v>
      </c>
      <c r="S28" s="107"/>
    </row>
    <row r="29" spans="1:19" x14ac:dyDescent="0.2">
      <c r="A29" s="21">
        <f t="shared" si="2"/>
        <v>3</v>
      </c>
      <c r="B29" s="22">
        <f t="shared" si="3"/>
        <v>43119</v>
      </c>
      <c r="C29" s="78"/>
      <c r="D29" s="78"/>
      <c r="E29" s="140" t="s">
        <v>46</v>
      </c>
      <c r="F29" s="140"/>
      <c r="G29" s="79"/>
      <c r="H29" s="79"/>
      <c r="I29" s="104"/>
      <c r="J29" s="22">
        <f t="shared" si="4"/>
        <v>43120</v>
      </c>
      <c r="K29" s="141" t="s">
        <v>44</v>
      </c>
      <c r="L29" s="141"/>
      <c r="M29" s="25"/>
      <c r="N29" s="25"/>
      <c r="O29" s="122"/>
      <c r="P29" s="122"/>
      <c r="Q29" s="25"/>
      <c r="R29" s="25"/>
      <c r="S29" s="107"/>
    </row>
    <row r="30" spans="1:19" x14ac:dyDescent="0.2">
      <c r="A30" s="21">
        <f t="shared" si="2"/>
        <v>4</v>
      </c>
      <c r="B30" s="22">
        <f t="shared" si="3"/>
        <v>43126</v>
      </c>
      <c r="C30" s="90"/>
      <c r="D30" s="90"/>
      <c r="E30" s="148" t="s">
        <v>65</v>
      </c>
      <c r="F30" s="150"/>
      <c r="G30" s="150"/>
      <c r="H30" s="149"/>
      <c r="I30" s="104"/>
      <c r="J30" s="22">
        <f t="shared" si="4"/>
        <v>43127</v>
      </c>
      <c r="K30" s="141" t="s">
        <v>45</v>
      </c>
      <c r="L30" s="141"/>
      <c r="M30" s="141"/>
      <c r="N30" s="141"/>
      <c r="O30" s="122"/>
      <c r="P30" s="122"/>
      <c r="Q30" s="25"/>
      <c r="R30" s="25"/>
      <c r="S30" s="107"/>
    </row>
    <row r="31" spans="1:19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7"/>
    </row>
    <row r="32" spans="1:19" x14ac:dyDescent="0.2">
      <c r="A32" s="94"/>
      <c r="B32" s="95"/>
      <c r="C32" s="102" t="s">
        <v>27</v>
      </c>
      <c r="D32" s="102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7"/>
    </row>
    <row r="33" spans="1:19" x14ac:dyDescent="0.2">
      <c r="A33" s="100"/>
      <c r="B33" s="10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7"/>
    </row>
    <row r="34" spans="1:19" x14ac:dyDescent="0.2">
      <c r="A34" s="200" t="s">
        <v>32</v>
      </c>
      <c r="B34" s="201"/>
      <c r="C34" s="204" t="s">
        <v>50</v>
      </c>
      <c r="D34" s="204"/>
      <c r="E34" s="204"/>
      <c r="F34" s="204"/>
      <c r="G34" s="204"/>
      <c r="H34" s="204"/>
      <c r="I34" s="100" t="s">
        <v>60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ht="14.25" customHeight="1" x14ac:dyDescent="0.2">
      <c r="A35" s="202" t="s">
        <v>28</v>
      </c>
      <c r="B35" s="203"/>
      <c r="C35" s="205" t="s">
        <v>52</v>
      </c>
      <c r="D35" s="206"/>
      <c r="E35" s="206"/>
      <c r="F35" s="206"/>
      <c r="G35" s="206"/>
      <c r="H35" s="206"/>
      <c r="I35" s="100" t="s">
        <v>61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202" t="s">
        <v>29</v>
      </c>
      <c r="B36" s="203"/>
      <c r="C36" s="207" t="s">
        <v>49</v>
      </c>
      <c r="D36" s="207"/>
      <c r="E36" s="207"/>
      <c r="F36" s="207"/>
      <c r="G36" s="207"/>
      <c r="H36" s="207"/>
      <c r="I36" s="100" t="s">
        <v>62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200" t="s">
        <v>36</v>
      </c>
      <c r="B37" s="201"/>
      <c r="C37" s="204" t="s">
        <v>51</v>
      </c>
      <c r="D37" s="204"/>
      <c r="E37" s="204"/>
      <c r="F37" s="204"/>
      <c r="G37" s="204"/>
      <c r="H37" s="204"/>
      <c r="I37" s="100" t="s">
        <v>63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14" t="s">
        <v>53</v>
      </c>
      <c r="C38" s="100" t="s">
        <v>55</v>
      </c>
      <c r="D38" s="100"/>
      <c r="E38" s="100"/>
      <c r="F38" s="100"/>
      <c r="G38" s="100"/>
      <c r="H38" s="100"/>
      <c r="I38" s="100" t="s">
        <v>64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</sheetData>
  <mergeCells count="16">
    <mergeCell ref="A1:R1"/>
    <mergeCell ref="B2:H2"/>
    <mergeCell ref="J2:R2"/>
    <mergeCell ref="K24:L24"/>
    <mergeCell ref="E29:F29"/>
    <mergeCell ref="K29:L29"/>
    <mergeCell ref="K30:N30"/>
    <mergeCell ref="A34:B34"/>
    <mergeCell ref="C34:H34"/>
    <mergeCell ref="A35:B35"/>
    <mergeCell ref="C35:H35"/>
    <mergeCell ref="A36:B36"/>
    <mergeCell ref="C36:H36"/>
    <mergeCell ref="A37:B37"/>
    <mergeCell ref="C37:H37"/>
    <mergeCell ref="E30:H30"/>
  </mergeCells>
  <dataValidations count="1">
    <dataValidation type="list" allowBlank="1" showInputMessage="1" showErrorMessage="1" sqref="L25:L28 E10:E33 G9:H29 F10:F28 K9:K33 C9:D28 O26:R33 M26:N29 M9:R25 L9:L23 F31:H33">
      <formula1>Fächerliste</formula1>
    </dataValidation>
  </dataValidations>
  <pageMargins left="0.25" right="0.25" top="0.75" bottom="0.75" header="0.3" footer="0.3"/>
  <pageSetup paperSize="9" scale="99" orientation="landscape" horizontalDpi="1200" verticalDpi="1200" r:id="rId1"/>
  <headerFooter>
    <oddHeader xml:space="preserve">&amp;LRaumanfrage 
05.3.022&amp;RPilotphase 
HEAT </oddHeader>
    <oddFooter>&amp;R
Stand: 28.08.2017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Layout" topLeftCell="B1" zoomScaleNormal="100" workbookViewId="0">
      <selection activeCell="M36" sqref="M36"/>
    </sheetView>
  </sheetViews>
  <sheetFormatPr baseColWidth="10" defaultRowHeight="14.25" x14ac:dyDescent="0.2"/>
  <cols>
    <col min="1" max="1" width="3.875" bestFit="1" customWidth="1"/>
    <col min="2" max="2" width="7.25" bestFit="1" customWidth="1"/>
    <col min="3" max="4" width="7.25" customWidth="1"/>
    <col min="5" max="8" width="7.75" bestFit="1" customWidth="1"/>
    <col min="9" max="9" width="8.5" bestFit="1" customWidth="1"/>
    <col min="10" max="10" width="7.25" bestFit="1" customWidth="1"/>
    <col min="11" max="14" width="7.75" bestFit="1" customWidth="1"/>
    <col min="15" max="16" width="7.25" bestFit="1" customWidth="1"/>
    <col min="17" max="18" width="6.75" bestFit="1" customWidth="1"/>
    <col min="19" max="19" width="1" customWidth="1"/>
  </cols>
  <sheetData>
    <row r="1" spans="1:20" ht="20.25" x14ac:dyDescent="0.3">
      <c r="A1" s="208" t="s">
        <v>40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06"/>
    </row>
    <row r="2" spans="1:20" ht="18" x14ac:dyDescent="0.25">
      <c r="A2" s="103"/>
      <c r="B2" s="209" t="s">
        <v>41</v>
      </c>
      <c r="C2" s="209"/>
      <c r="D2" s="209"/>
      <c r="E2" s="209"/>
      <c r="F2" s="209"/>
      <c r="G2" s="209"/>
      <c r="H2" s="209"/>
      <c r="I2" s="103"/>
      <c r="J2" s="210" t="s">
        <v>42</v>
      </c>
      <c r="K2" s="210"/>
      <c r="L2" s="210"/>
      <c r="M2" s="210"/>
      <c r="N2" s="210"/>
      <c r="O2" s="210"/>
      <c r="P2" s="210"/>
      <c r="Q2" s="210"/>
      <c r="R2" s="210"/>
      <c r="S2" s="103"/>
    </row>
    <row r="3" spans="1:20" ht="15" x14ac:dyDescent="0.2">
      <c r="A3" s="105"/>
      <c r="B3" s="16" t="s">
        <v>0</v>
      </c>
      <c r="C3" s="77">
        <v>0.625</v>
      </c>
      <c r="D3" s="77">
        <f>C4</f>
        <v>0.65625</v>
      </c>
      <c r="E3" s="124">
        <f>D4+0.25/24</f>
        <v>0.69791666666666663</v>
      </c>
      <c r="F3" s="124">
        <f>E4</f>
        <v>0.72916666666666663</v>
      </c>
      <c r="G3" s="77">
        <f>F4+0.25/24</f>
        <v>0.77083333333333326</v>
      </c>
      <c r="H3" s="77">
        <f>G4</f>
        <v>0.80208333333333326</v>
      </c>
      <c r="I3" s="104"/>
      <c r="J3" s="16" t="s">
        <v>0</v>
      </c>
      <c r="K3" s="124">
        <v>0.375</v>
      </c>
      <c r="L3" s="124">
        <f>K4</f>
        <v>0.40625</v>
      </c>
      <c r="M3" s="77">
        <f>L4+0.25/24</f>
        <v>0.44791666666666669</v>
      </c>
      <c r="N3" s="77">
        <f>M4</f>
        <v>0.47916666666666669</v>
      </c>
      <c r="O3" s="124">
        <f>N4+0.75/24</f>
        <v>0.54166666666666674</v>
      </c>
      <c r="P3" s="124">
        <f>O4</f>
        <v>0.57291666666666674</v>
      </c>
      <c r="Q3" s="77">
        <f>P4+0.25/24</f>
        <v>0.61458333333333337</v>
      </c>
      <c r="R3" s="77">
        <f>Q4</f>
        <v>0.64583333333333337</v>
      </c>
      <c r="S3" s="107"/>
    </row>
    <row r="4" spans="1:20" ht="15" x14ac:dyDescent="0.2">
      <c r="A4" s="105"/>
      <c r="B4" s="16" t="s">
        <v>1</v>
      </c>
      <c r="C4" s="77">
        <f t="shared" ref="C4:H4" si="0">C3+0.75/24</f>
        <v>0.65625</v>
      </c>
      <c r="D4" s="77">
        <f t="shared" si="0"/>
        <v>0.6875</v>
      </c>
      <c r="E4" s="124">
        <f t="shared" si="0"/>
        <v>0.72916666666666663</v>
      </c>
      <c r="F4" s="124">
        <f t="shared" si="0"/>
        <v>0.76041666666666663</v>
      </c>
      <c r="G4" s="77">
        <f t="shared" si="0"/>
        <v>0.80208333333333326</v>
      </c>
      <c r="H4" s="77">
        <f t="shared" si="0"/>
        <v>0.83333333333333326</v>
      </c>
      <c r="I4" s="104"/>
      <c r="J4" s="16" t="s">
        <v>1</v>
      </c>
      <c r="K4" s="124">
        <f t="shared" ref="K4:R4" si="1">K3+0.75/24</f>
        <v>0.40625</v>
      </c>
      <c r="L4" s="124">
        <f t="shared" si="1"/>
        <v>0.4375</v>
      </c>
      <c r="M4" s="77">
        <f t="shared" si="1"/>
        <v>0.47916666666666669</v>
      </c>
      <c r="N4" s="77">
        <f t="shared" si="1"/>
        <v>0.51041666666666674</v>
      </c>
      <c r="O4" s="124">
        <f t="shared" si="1"/>
        <v>0.57291666666666674</v>
      </c>
      <c r="P4" s="124">
        <f t="shared" si="1"/>
        <v>0.60416666666666674</v>
      </c>
      <c r="Q4" s="77">
        <f t="shared" si="1"/>
        <v>0.64583333333333337</v>
      </c>
      <c r="R4" s="77">
        <f t="shared" si="1"/>
        <v>0.67708333333333337</v>
      </c>
      <c r="S4" s="107"/>
    </row>
    <row r="5" spans="1:20" ht="15" hidden="1" customHeight="1" x14ac:dyDescent="0.2">
      <c r="A5" s="91"/>
      <c r="B5" s="16" t="s">
        <v>2</v>
      </c>
      <c r="C5" s="88">
        <f>(C4-C$3)*24/0.75</f>
        <v>1</v>
      </c>
      <c r="D5" s="88">
        <f>(D4-D$3)*24/0.75</f>
        <v>1</v>
      </c>
      <c r="E5" s="125">
        <f>(E4-E$3)*24/0.75</f>
        <v>1</v>
      </c>
      <c r="F5" s="125">
        <f>(F4-F3)*24/0.75</f>
        <v>1</v>
      </c>
      <c r="G5" s="88">
        <f>(G4-G3)*24/0.75</f>
        <v>1</v>
      </c>
      <c r="H5" s="88">
        <f>(H4-H3)*24/0.75</f>
        <v>1</v>
      </c>
      <c r="I5" s="104"/>
      <c r="J5" s="16" t="s">
        <v>2</v>
      </c>
      <c r="K5" s="125">
        <f>(K4-K$3)*24/0.75</f>
        <v>1</v>
      </c>
      <c r="L5" s="125">
        <f>(L4-L3)*24/0.75</f>
        <v>1</v>
      </c>
      <c r="M5" s="88">
        <f>(M4-M3)*24/0.75</f>
        <v>1</v>
      </c>
      <c r="N5" s="88">
        <f>(N4-N3)*24/0.75</f>
        <v>1.0000000000000018</v>
      </c>
      <c r="O5" s="125">
        <f>(O4-O$3)*24/0.75</f>
        <v>1</v>
      </c>
      <c r="P5" s="125">
        <f>(P4-P3)*24/0.75</f>
        <v>1</v>
      </c>
      <c r="Q5" s="88">
        <f>(Q4-Q3)*24/0.75</f>
        <v>1</v>
      </c>
      <c r="R5" s="88">
        <f>(R4-R3)*24/0.75</f>
        <v>1</v>
      </c>
      <c r="S5" s="107"/>
    </row>
    <row r="6" spans="1:20" ht="15" hidden="1" customHeight="1" x14ac:dyDescent="0.25">
      <c r="A6" s="17"/>
      <c r="B6" s="16" t="s">
        <v>1</v>
      </c>
      <c r="C6" s="89"/>
      <c r="D6" s="89"/>
      <c r="E6" s="16"/>
      <c r="F6" s="16"/>
      <c r="G6" s="123"/>
      <c r="H6" s="123"/>
      <c r="I6" s="104"/>
      <c r="J6" s="16" t="s">
        <v>1</v>
      </c>
      <c r="K6" s="16"/>
      <c r="L6" s="16"/>
      <c r="M6" s="123"/>
      <c r="N6" s="123"/>
      <c r="O6" s="16"/>
      <c r="P6" s="16"/>
      <c r="Q6" s="123"/>
      <c r="R6" s="123"/>
      <c r="S6" s="107"/>
    </row>
    <row r="7" spans="1:20" ht="15" hidden="1" customHeight="1" x14ac:dyDescent="0.25">
      <c r="A7" s="17"/>
      <c r="B7" s="16" t="s">
        <v>2</v>
      </c>
      <c r="C7" s="89"/>
      <c r="D7" s="89"/>
      <c r="E7" s="16"/>
      <c r="F7" s="16"/>
      <c r="G7" s="123"/>
      <c r="H7" s="123"/>
      <c r="I7" s="104"/>
      <c r="J7" s="16" t="s">
        <v>2</v>
      </c>
      <c r="K7" s="16"/>
      <c r="L7" s="16"/>
      <c r="M7" s="123"/>
      <c r="N7" s="123"/>
      <c r="O7" s="16"/>
      <c r="P7" s="16"/>
      <c r="Q7" s="123"/>
      <c r="R7" s="123"/>
      <c r="S7" s="107"/>
    </row>
    <row r="8" spans="1:20" ht="15" x14ac:dyDescent="0.25">
      <c r="A8" s="17" t="s">
        <v>3</v>
      </c>
      <c r="B8" s="18" t="s">
        <v>4</v>
      </c>
      <c r="C8" s="55"/>
      <c r="D8" s="55"/>
      <c r="E8" s="55"/>
      <c r="F8" s="55"/>
      <c r="G8" s="55"/>
      <c r="H8" s="55"/>
      <c r="I8" s="104"/>
      <c r="J8" s="18" t="s">
        <v>4</v>
      </c>
      <c r="K8" s="55"/>
      <c r="L8" s="55"/>
      <c r="M8" s="55"/>
      <c r="N8" s="55"/>
      <c r="O8" s="55"/>
      <c r="P8" s="55"/>
      <c r="Q8" s="55"/>
      <c r="R8" s="55"/>
      <c r="S8" s="107"/>
    </row>
    <row r="9" spans="1:20" x14ac:dyDescent="0.2">
      <c r="A9" s="21">
        <v>35</v>
      </c>
      <c r="B9" s="22">
        <v>42979</v>
      </c>
      <c r="C9" s="25"/>
      <c r="D9" s="25"/>
      <c r="E9" s="131"/>
      <c r="F9" s="132"/>
      <c r="G9" s="25"/>
      <c r="H9" s="25"/>
      <c r="I9" s="104"/>
      <c r="J9" s="22">
        <v>42980</v>
      </c>
      <c r="K9" s="122"/>
      <c r="L9" s="122"/>
      <c r="M9" s="25"/>
      <c r="N9" s="25"/>
      <c r="O9" s="122"/>
      <c r="P9" s="122"/>
      <c r="Q9" s="25"/>
      <c r="R9" s="25"/>
      <c r="S9" s="107"/>
    </row>
    <row r="10" spans="1:20" x14ac:dyDescent="0.2">
      <c r="A10" s="21">
        <f>A9+1</f>
        <v>36</v>
      </c>
      <c r="B10" s="22">
        <f>B9+7</f>
        <v>42986</v>
      </c>
      <c r="C10" s="25"/>
      <c r="D10" s="25"/>
      <c r="E10" s="122"/>
      <c r="F10" s="122"/>
      <c r="G10" s="25"/>
      <c r="H10" s="25"/>
      <c r="I10" s="104"/>
      <c r="J10" s="22">
        <f>J9+7</f>
        <v>42987</v>
      </c>
      <c r="K10" s="122"/>
      <c r="L10" s="122"/>
      <c r="M10" s="25"/>
      <c r="N10" s="25"/>
      <c r="O10" s="122"/>
      <c r="P10" s="122"/>
      <c r="Q10" s="25"/>
      <c r="R10" s="25"/>
      <c r="S10" s="107"/>
    </row>
    <row r="11" spans="1:20" x14ac:dyDescent="0.2">
      <c r="A11" s="21">
        <f t="shared" ref="A11:A30" si="2">A10+1</f>
        <v>37</v>
      </c>
      <c r="B11" s="22">
        <f t="shared" ref="B11:B30" si="3">B10+7</f>
        <v>42993</v>
      </c>
      <c r="C11" s="25"/>
      <c r="D11" s="25"/>
      <c r="E11" s="122"/>
      <c r="F11" s="122"/>
      <c r="G11" s="25"/>
      <c r="H11" s="25"/>
      <c r="I11" s="104"/>
      <c r="J11" s="22">
        <f t="shared" ref="J11:J30" si="4">J10+7</f>
        <v>42994</v>
      </c>
      <c r="K11" s="122"/>
      <c r="L11" s="122"/>
      <c r="M11" s="25"/>
      <c r="N11" s="25"/>
      <c r="O11" s="122"/>
      <c r="P11" s="122"/>
      <c r="Q11" s="25"/>
      <c r="R11" s="25"/>
      <c r="S11" s="107"/>
    </row>
    <row r="12" spans="1:20" x14ac:dyDescent="0.2">
      <c r="A12" s="21">
        <f t="shared" si="2"/>
        <v>38</v>
      </c>
      <c r="B12" s="22">
        <f t="shared" si="3"/>
        <v>43000</v>
      </c>
      <c r="C12" s="25"/>
      <c r="D12" s="99"/>
      <c r="E12" s="122"/>
      <c r="F12" s="122"/>
      <c r="G12" s="25"/>
      <c r="H12" s="25"/>
      <c r="I12" s="104"/>
      <c r="J12" s="22">
        <f t="shared" si="4"/>
        <v>43001</v>
      </c>
      <c r="K12" s="122"/>
      <c r="L12" s="122"/>
      <c r="M12" s="25"/>
      <c r="N12" s="25"/>
      <c r="O12" s="122"/>
      <c r="P12" s="122"/>
      <c r="Q12" s="25"/>
      <c r="R12" s="25"/>
      <c r="S12" s="107"/>
    </row>
    <row r="13" spans="1:20" x14ac:dyDescent="0.2">
      <c r="A13" s="21">
        <f t="shared" si="2"/>
        <v>39</v>
      </c>
      <c r="B13" s="22">
        <f t="shared" si="3"/>
        <v>43007</v>
      </c>
      <c r="C13" s="25"/>
      <c r="D13" s="99"/>
      <c r="E13" s="122"/>
      <c r="F13" s="122"/>
      <c r="G13" s="25"/>
      <c r="H13" s="25"/>
      <c r="I13" s="104"/>
      <c r="J13" s="22">
        <f t="shared" si="4"/>
        <v>43008</v>
      </c>
      <c r="K13" s="122"/>
      <c r="L13" s="122"/>
      <c r="M13" s="25"/>
      <c r="N13" s="25"/>
      <c r="O13" s="122"/>
      <c r="P13" s="122"/>
      <c r="Q13" s="25"/>
      <c r="R13" s="25"/>
      <c r="S13" s="107"/>
    </row>
    <row r="14" spans="1:20" x14ac:dyDescent="0.2">
      <c r="A14" s="21">
        <f t="shared" si="2"/>
        <v>40</v>
      </c>
      <c r="B14" s="22">
        <f t="shared" si="3"/>
        <v>43014</v>
      </c>
      <c r="C14" s="25" t="s">
        <v>29</v>
      </c>
      <c r="D14" s="25" t="s">
        <v>29</v>
      </c>
      <c r="E14" s="122"/>
      <c r="F14" s="122"/>
      <c r="G14" s="25"/>
      <c r="H14" s="25"/>
      <c r="I14" s="104"/>
      <c r="J14" s="22">
        <f t="shared" si="4"/>
        <v>43015</v>
      </c>
      <c r="K14" s="122"/>
      <c r="L14" s="122"/>
      <c r="M14" s="25"/>
      <c r="N14" s="25"/>
      <c r="O14" s="122"/>
      <c r="P14" s="122"/>
      <c r="Q14" s="25"/>
      <c r="R14" s="25"/>
      <c r="S14" s="107"/>
    </row>
    <row r="15" spans="1:20" x14ac:dyDescent="0.2">
      <c r="A15" s="21">
        <f t="shared" si="2"/>
        <v>41</v>
      </c>
      <c r="B15" s="22">
        <f t="shared" si="3"/>
        <v>43021</v>
      </c>
      <c r="C15" s="25"/>
      <c r="D15" s="25"/>
      <c r="E15" s="122"/>
      <c r="F15" s="122"/>
      <c r="G15" s="25"/>
      <c r="H15" s="25"/>
      <c r="I15" s="104"/>
      <c r="J15" s="22">
        <f t="shared" si="4"/>
        <v>43022</v>
      </c>
      <c r="K15" s="122"/>
      <c r="L15" s="122"/>
      <c r="M15" s="25"/>
      <c r="N15" s="25"/>
      <c r="O15" s="122"/>
      <c r="P15" s="122"/>
      <c r="Q15" s="25"/>
      <c r="R15" s="25"/>
      <c r="S15" s="107"/>
      <c r="T15" s="2"/>
    </row>
    <row r="16" spans="1:20" x14ac:dyDescent="0.2">
      <c r="A16" s="21">
        <f t="shared" si="2"/>
        <v>42</v>
      </c>
      <c r="B16" s="22">
        <f t="shared" si="3"/>
        <v>43028</v>
      </c>
      <c r="C16" s="25" t="s">
        <v>36</v>
      </c>
      <c r="D16" s="25" t="s">
        <v>36</v>
      </c>
      <c r="E16" s="122"/>
      <c r="F16" s="122"/>
      <c r="G16" s="25"/>
      <c r="H16" s="25"/>
      <c r="I16" s="104"/>
      <c r="J16" s="22">
        <f t="shared" si="4"/>
        <v>43029</v>
      </c>
      <c r="K16" s="122"/>
      <c r="L16" s="122"/>
      <c r="M16" s="25"/>
      <c r="N16" s="25"/>
      <c r="O16" s="122"/>
      <c r="P16" s="122"/>
      <c r="Q16" s="25"/>
      <c r="R16" s="25"/>
      <c r="S16" s="107"/>
    </row>
    <row r="17" spans="1:19" x14ac:dyDescent="0.2">
      <c r="A17" s="21">
        <f t="shared" si="2"/>
        <v>43</v>
      </c>
      <c r="B17" s="76">
        <f t="shared" si="3"/>
        <v>43035</v>
      </c>
      <c r="C17" s="25" t="s">
        <v>29</v>
      </c>
      <c r="D17" s="25" t="s">
        <v>29</v>
      </c>
      <c r="E17" s="122"/>
      <c r="F17" s="122"/>
      <c r="G17" s="25"/>
      <c r="H17" s="25"/>
      <c r="I17" s="104"/>
      <c r="J17" s="76">
        <f t="shared" si="4"/>
        <v>43036</v>
      </c>
      <c r="K17" s="122"/>
      <c r="L17" s="122"/>
      <c r="M17" s="25"/>
      <c r="N17" s="25"/>
      <c r="O17" s="122"/>
      <c r="P17" s="122"/>
      <c r="Q17" s="25"/>
      <c r="R17" s="25"/>
      <c r="S17" s="107"/>
    </row>
    <row r="18" spans="1:19" x14ac:dyDescent="0.2">
      <c r="A18" s="21">
        <f t="shared" si="2"/>
        <v>44</v>
      </c>
      <c r="B18" s="76">
        <f t="shared" si="3"/>
        <v>43042</v>
      </c>
      <c r="C18" s="25"/>
      <c r="D18" s="25"/>
      <c r="E18" s="122"/>
      <c r="F18" s="122"/>
      <c r="G18" s="25"/>
      <c r="H18" s="25"/>
      <c r="I18" s="104"/>
      <c r="J18" s="76">
        <f t="shared" si="4"/>
        <v>43043</v>
      </c>
      <c r="K18" s="122"/>
      <c r="L18" s="122"/>
      <c r="M18" s="25"/>
      <c r="N18" s="25"/>
      <c r="O18" s="122"/>
      <c r="P18" s="122"/>
      <c r="Q18" s="25"/>
      <c r="R18" s="25"/>
      <c r="S18" s="107"/>
    </row>
    <row r="19" spans="1:19" x14ac:dyDescent="0.2">
      <c r="A19" s="21">
        <f t="shared" si="2"/>
        <v>45</v>
      </c>
      <c r="B19" s="22">
        <f t="shared" si="3"/>
        <v>43049</v>
      </c>
      <c r="C19" s="25"/>
      <c r="D19" s="25"/>
      <c r="E19" s="122"/>
      <c r="F19" s="122"/>
      <c r="G19" s="25"/>
      <c r="H19" s="25"/>
      <c r="I19" s="104"/>
      <c r="J19" s="22">
        <f t="shared" si="4"/>
        <v>43050</v>
      </c>
      <c r="K19" s="122"/>
      <c r="L19" s="122"/>
      <c r="M19" s="25"/>
      <c r="N19" s="25"/>
      <c r="O19" s="122"/>
      <c r="P19" s="122"/>
      <c r="Q19" s="25"/>
      <c r="R19" s="25"/>
      <c r="S19" s="107"/>
    </row>
    <row r="20" spans="1:19" x14ac:dyDescent="0.2">
      <c r="A20" s="21">
        <f t="shared" si="2"/>
        <v>46</v>
      </c>
      <c r="B20" s="22">
        <f t="shared" si="3"/>
        <v>43056</v>
      </c>
      <c r="C20" s="25"/>
      <c r="D20" s="99" t="s">
        <v>36</v>
      </c>
      <c r="E20" s="122" t="s">
        <v>36</v>
      </c>
      <c r="F20" s="122" t="s">
        <v>36</v>
      </c>
      <c r="G20" s="25" t="s">
        <v>29</v>
      </c>
      <c r="H20" s="25" t="s">
        <v>29</v>
      </c>
      <c r="I20" s="104"/>
      <c r="J20" s="22">
        <f t="shared" si="4"/>
        <v>43057</v>
      </c>
      <c r="K20" s="122"/>
      <c r="L20" s="122"/>
      <c r="M20" s="25"/>
      <c r="N20" s="25"/>
      <c r="O20" s="122"/>
      <c r="P20" s="122"/>
      <c r="Q20" s="25"/>
      <c r="R20" s="25"/>
      <c r="S20" s="107"/>
    </row>
    <row r="21" spans="1:19" x14ac:dyDescent="0.2">
      <c r="A21" s="21">
        <f t="shared" si="2"/>
        <v>47</v>
      </c>
      <c r="B21" s="22">
        <f t="shared" si="3"/>
        <v>43063</v>
      </c>
      <c r="C21" s="25"/>
      <c r="D21" s="25"/>
      <c r="E21" s="122"/>
      <c r="F21" s="122"/>
      <c r="G21" s="25"/>
      <c r="H21" s="25"/>
      <c r="I21" s="104"/>
      <c r="J21" s="22">
        <f t="shared" si="4"/>
        <v>43064</v>
      </c>
      <c r="K21" s="122"/>
      <c r="L21" s="122"/>
      <c r="M21" s="25"/>
      <c r="N21" s="25"/>
      <c r="O21" s="122"/>
      <c r="P21" s="122"/>
      <c r="Q21" s="25"/>
      <c r="R21" s="25"/>
      <c r="S21" s="107"/>
    </row>
    <row r="22" spans="1:19" x14ac:dyDescent="0.2">
      <c r="A22" s="21">
        <f t="shared" si="2"/>
        <v>48</v>
      </c>
      <c r="B22" s="22">
        <f t="shared" si="3"/>
        <v>43070</v>
      </c>
      <c r="C22" s="25" t="s">
        <v>29</v>
      </c>
      <c r="D22" s="25" t="s">
        <v>29</v>
      </c>
      <c r="E22" s="122"/>
      <c r="F22" s="122"/>
      <c r="G22" s="25"/>
      <c r="H22" s="25"/>
      <c r="I22" s="104"/>
      <c r="J22" s="22">
        <f t="shared" si="4"/>
        <v>43071</v>
      </c>
      <c r="K22" s="122"/>
      <c r="L22" s="122"/>
      <c r="M22" s="25"/>
      <c r="N22" s="25"/>
      <c r="O22" s="122"/>
      <c r="P22" s="122"/>
      <c r="Q22" s="25"/>
      <c r="R22" s="25"/>
      <c r="S22" s="107"/>
    </row>
    <row r="23" spans="1:19" x14ac:dyDescent="0.2">
      <c r="A23" s="21">
        <f t="shared" si="2"/>
        <v>49</v>
      </c>
      <c r="B23" s="22">
        <f t="shared" si="3"/>
        <v>43077</v>
      </c>
      <c r="C23" s="25"/>
      <c r="D23" s="25"/>
      <c r="E23" s="122"/>
      <c r="F23" s="122"/>
      <c r="G23" s="25"/>
      <c r="H23" s="25"/>
      <c r="I23" s="104"/>
      <c r="J23" s="22">
        <f t="shared" si="4"/>
        <v>43078</v>
      </c>
      <c r="K23" s="122"/>
      <c r="L23" s="122"/>
      <c r="M23" s="25"/>
      <c r="N23" s="25"/>
      <c r="O23" s="122"/>
      <c r="P23" s="122"/>
      <c r="Q23" s="25"/>
      <c r="R23" s="25"/>
      <c r="S23" s="107"/>
    </row>
    <row r="24" spans="1:19" x14ac:dyDescent="0.2">
      <c r="A24" s="21">
        <f t="shared" si="2"/>
        <v>50</v>
      </c>
      <c r="B24" s="22">
        <f t="shared" si="3"/>
        <v>43084</v>
      </c>
      <c r="C24" s="25"/>
      <c r="D24" s="84"/>
      <c r="E24" s="122" t="s">
        <v>29</v>
      </c>
      <c r="F24" s="122" t="s">
        <v>29</v>
      </c>
      <c r="G24" s="25" t="s">
        <v>36</v>
      </c>
      <c r="H24" s="25" t="s">
        <v>36</v>
      </c>
      <c r="I24" s="104"/>
      <c r="J24" s="22">
        <f t="shared" si="4"/>
        <v>43085</v>
      </c>
      <c r="K24" s="148"/>
      <c r="L24" s="149"/>
      <c r="M24" s="25"/>
      <c r="N24" s="25"/>
      <c r="O24" s="122"/>
      <c r="P24" s="122"/>
      <c r="Q24" s="25"/>
      <c r="R24" s="25"/>
      <c r="S24" s="107"/>
    </row>
    <row r="25" spans="1:19" x14ac:dyDescent="0.2">
      <c r="A25" s="21">
        <f t="shared" si="2"/>
        <v>51</v>
      </c>
      <c r="B25" s="22">
        <f t="shared" si="3"/>
        <v>43091</v>
      </c>
      <c r="C25" s="25"/>
      <c r="D25" s="25"/>
      <c r="E25" s="122"/>
      <c r="F25" s="122"/>
      <c r="G25" s="25"/>
      <c r="H25" s="25"/>
      <c r="I25" s="104"/>
      <c r="J25" s="22">
        <f t="shared" si="4"/>
        <v>43092</v>
      </c>
      <c r="K25" s="122"/>
      <c r="L25" s="122"/>
      <c r="M25" s="25"/>
      <c r="N25" s="25"/>
      <c r="O25" s="122"/>
      <c r="P25" s="122"/>
      <c r="Q25" s="25"/>
      <c r="R25" s="25"/>
      <c r="S25" s="107"/>
    </row>
    <row r="26" spans="1:19" x14ac:dyDescent="0.2">
      <c r="A26" s="92">
        <f t="shared" si="2"/>
        <v>52</v>
      </c>
      <c r="B26" s="76">
        <f t="shared" si="3"/>
        <v>43098</v>
      </c>
      <c r="C26" s="25"/>
      <c r="D26" s="25"/>
      <c r="E26" s="122"/>
      <c r="F26" s="122"/>
      <c r="G26" s="25"/>
      <c r="H26" s="25"/>
      <c r="I26" s="104"/>
      <c r="J26" s="76">
        <f t="shared" si="4"/>
        <v>43099</v>
      </c>
      <c r="K26" s="122"/>
      <c r="L26" s="122"/>
      <c r="M26" s="25"/>
      <c r="N26" s="25"/>
      <c r="O26" s="122"/>
      <c r="P26" s="122"/>
      <c r="Q26" s="25"/>
      <c r="R26" s="25"/>
      <c r="S26" s="107"/>
    </row>
    <row r="27" spans="1:19" x14ac:dyDescent="0.2">
      <c r="A27" s="21">
        <v>1</v>
      </c>
      <c r="B27" s="76">
        <f t="shared" si="3"/>
        <v>43105</v>
      </c>
      <c r="C27" s="25"/>
      <c r="D27" s="25"/>
      <c r="E27" s="97"/>
      <c r="F27" s="97"/>
      <c r="G27" s="84"/>
      <c r="H27" s="84"/>
      <c r="I27" s="104"/>
      <c r="J27" s="76">
        <f t="shared" si="4"/>
        <v>43106</v>
      </c>
      <c r="K27" s="122"/>
      <c r="L27" s="122"/>
      <c r="M27" s="25"/>
      <c r="N27" s="25"/>
      <c r="O27" s="122"/>
      <c r="P27" s="122"/>
      <c r="Q27" s="25"/>
      <c r="R27" s="25"/>
      <c r="S27" s="107"/>
    </row>
    <row r="28" spans="1:19" x14ac:dyDescent="0.2">
      <c r="A28" s="21">
        <f t="shared" si="2"/>
        <v>2</v>
      </c>
      <c r="B28" s="22">
        <f t="shared" si="3"/>
        <v>43112</v>
      </c>
      <c r="C28" s="99" t="s">
        <v>29</v>
      </c>
      <c r="D28" s="99" t="s">
        <v>29</v>
      </c>
      <c r="E28" s="122"/>
      <c r="F28" s="122"/>
      <c r="G28" s="25"/>
      <c r="H28" s="25"/>
      <c r="I28" s="104"/>
      <c r="J28" s="22">
        <f t="shared" si="4"/>
        <v>43113</v>
      </c>
      <c r="K28" s="122"/>
      <c r="L28" s="122"/>
      <c r="M28" s="25"/>
      <c r="N28" s="25"/>
      <c r="O28" s="121"/>
      <c r="P28" s="121"/>
      <c r="Q28" s="25"/>
      <c r="R28" s="25"/>
      <c r="S28" s="107"/>
    </row>
    <row r="29" spans="1:19" x14ac:dyDescent="0.2">
      <c r="A29" s="21">
        <f t="shared" si="2"/>
        <v>3</v>
      </c>
      <c r="B29" s="22">
        <f t="shared" si="3"/>
        <v>43119</v>
      </c>
      <c r="C29" s="78"/>
      <c r="D29" s="78"/>
      <c r="E29" s="133"/>
      <c r="F29" s="133"/>
      <c r="G29" s="79"/>
      <c r="H29" s="79"/>
      <c r="I29" s="104"/>
      <c r="J29" s="22">
        <f t="shared" si="4"/>
        <v>43120</v>
      </c>
      <c r="K29" s="136"/>
      <c r="L29" s="136"/>
      <c r="M29" s="25"/>
      <c r="N29" s="25"/>
      <c r="O29" s="122"/>
      <c r="P29" s="122"/>
      <c r="Q29" s="25"/>
      <c r="R29" s="25"/>
      <c r="S29" s="107"/>
    </row>
    <row r="30" spans="1:19" x14ac:dyDescent="0.2">
      <c r="A30" s="21">
        <f t="shared" si="2"/>
        <v>4</v>
      </c>
      <c r="B30" s="22">
        <f t="shared" si="3"/>
        <v>43126</v>
      </c>
      <c r="C30" s="90"/>
      <c r="D30" s="90"/>
      <c r="E30" s="134"/>
      <c r="F30" s="135"/>
      <c r="G30" s="84"/>
      <c r="H30" s="84"/>
      <c r="I30" s="104"/>
      <c r="J30" s="22">
        <f t="shared" si="4"/>
        <v>43127</v>
      </c>
      <c r="K30" s="136"/>
      <c r="L30" s="136"/>
      <c r="M30" s="25"/>
      <c r="N30" s="25"/>
      <c r="O30" s="122"/>
      <c r="P30" s="122"/>
      <c r="Q30" s="25"/>
      <c r="R30" s="25"/>
      <c r="S30" s="107"/>
    </row>
    <row r="31" spans="1:19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7"/>
    </row>
    <row r="32" spans="1:19" x14ac:dyDescent="0.2">
      <c r="A32" s="94"/>
      <c r="B32" s="95"/>
      <c r="C32" s="102" t="s">
        <v>27</v>
      </c>
      <c r="D32" s="102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7"/>
    </row>
    <row r="33" spans="1:19" x14ac:dyDescent="0.2">
      <c r="A33" s="100"/>
      <c r="B33" s="10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7"/>
    </row>
    <row r="34" spans="1:19" x14ac:dyDescent="0.2">
      <c r="A34" s="200" t="s">
        <v>32</v>
      </c>
      <c r="B34" s="201"/>
      <c r="C34" s="204" t="s">
        <v>50</v>
      </c>
      <c r="D34" s="204"/>
      <c r="E34" s="204"/>
      <c r="F34" s="204"/>
      <c r="G34" s="204"/>
      <c r="H34" s="204"/>
      <c r="I34" s="100" t="s">
        <v>60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ht="14.25" customHeight="1" x14ac:dyDescent="0.2">
      <c r="A35" s="202" t="s">
        <v>28</v>
      </c>
      <c r="B35" s="203"/>
      <c r="C35" s="205" t="s">
        <v>52</v>
      </c>
      <c r="D35" s="206"/>
      <c r="E35" s="206"/>
      <c r="F35" s="206"/>
      <c r="G35" s="206"/>
      <c r="H35" s="206"/>
      <c r="I35" s="100" t="s">
        <v>61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202" t="s">
        <v>29</v>
      </c>
      <c r="B36" s="203"/>
      <c r="C36" s="207" t="s">
        <v>49</v>
      </c>
      <c r="D36" s="207"/>
      <c r="E36" s="207"/>
      <c r="F36" s="207"/>
      <c r="G36" s="207"/>
      <c r="H36" s="207"/>
      <c r="I36" s="100" t="s">
        <v>62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200" t="s">
        <v>36</v>
      </c>
      <c r="B37" s="201"/>
      <c r="C37" s="204" t="s">
        <v>51</v>
      </c>
      <c r="D37" s="204"/>
      <c r="E37" s="204"/>
      <c r="F37" s="204"/>
      <c r="G37" s="204"/>
      <c r="H37" s="204"/>
      <c r="I37" s="100" t="s">
        <v>63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14" t="s">
        <v>53</v>
      </c>
      <c r="C38" s="100" t="s">
        <v>55</v>
      </c>
      <c r="D38" s="100"/>
      <c r="E38" s="100"/>
      <c r="F38" s="100"/>
      <c r="G38" s="100"/>
      <c r="H38" s="100"/>
      <c r="I38" s="100" t="s">
        <v>64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</sheetData>
  <mergeCells count="12">
    <mergeCell ref="A1:R1"/>
    <mergeCell ref="B2:H2"/>
    <mergeCell ref="J2:R2"/>
    <mergeCell ref="K24:L24"/>
    <mergeCell ref="A36:B36"/>
    <mergeCell ref="C36:H36"/>
    <mergeCell ref="A37:B37"/>
    <mergeCell ref="C37:H37"/>
    <mergeCell ref="A34:B34"/>
    <mergeCell ref="C34:H34"/>
    <mergeCell ref="A35:B35"/>
    <mergeCell ref="C35:H35"/>
  </mergeCells>
  <dataValidations disablePrompts="1" count="1">
    <dataValidation type="list" allowBlank="1" showInputMessage="1" showErrorMessage="1" sqref="L25:L28 E10:E33 G9:H29 F10:F28 K9:K33 C9:D28 F31:H33 M26:N29 M9:R25 L9:L23 O26:R33">
      <formula1>Fächerliste</formula1>
    </dataValidation>
  </dataValidations>
  <pageMargins left="0.25" right="0.25" top="0.75" bottom="0.75" header="0.3" footer="0.3"/>
  <pageSetup paperSize="9" scale="99" orientation="landscape" horizontalDpi="1200" verticalDpi="1200" r:id="rId1"/>
  <headerFooter>
    <oddHeader xml:space="preserve">&amp;LRaumanfrage 
05.2.002&amp;RPilotphase 
HEAT </oddHeader>
    <oddFooter>&amp;R
Stand: 28.08.2017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D2F6EC8E95349BA6BB02170E39A5D" ma:contentTypeVersion="1" ma:contentTypeDescription="Ein neues Dokument erstellen." ma:contentTypeScope="" ma:versionID="f9da744a90c6d2fde65d06cfafd886e9">
  <xsd:schema xmlns:xsd="http://www.w3.org/2001/XMLSchema" xmlns:xs="http://www.w3.org/2001/XMLSchema" xmlns:p="http://schemas.microsoft.com/office/2006/metadata/properties" xmlns:ns2="5cee33a8-2078-4075-897b-4ae3a258495e" targetNamespace="http://schemas.microsoft.com/office/2006/metadata/properties" ma:root="true" ma:fieldsID="4185004e7e86f6b69eba9e0d345ad7b9" ns2:_="">
    <xsd:import namespace="5cee33a8-2078-4075-897b-4ae3a258495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e33a8-2078-4075-897b-4ae3a25849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11F5D-892E-4B46-97BD-A4EBC6234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ee33a8-2078-4075-897b-4ae3a25849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680B7B-296C-4180-A3BB-4B58591A0C76}">
  <ds:schemaRefs>
    <ds:schemaRef ds:uri="http://purl.org/dc/terms/"/>
    <ds:schemaRef ds:uri="http://schemas.microsoft.com/office/infopath/2007/PartnerControls"/>
    <ds:schemaRef ds:uri="5cee33a8-2078-4075-897b-4ae3a258495e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8C3F63A-7D3E-415F-8CF4-18692BCDC3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Vorlesungsplan</vt:lpstr>
      <vt:lpstr>Kalender</vt:lpstr>
      <vt:lpstr>DV</vt:lpstr>
      <vt:lpstr>Samstags|Entwurf</vt:lpstr>
      <vt:lpstr>Samstags|alt</vt:lpstr>
      <vt:lpstr>Freitags|alt</vt:lpstr>
      <vt:lpstr>Vorlesungsplan Vertrag </vt:lpstr>
      <vt:lpstr>05.3.022</vt:lpstr>
      <vt:lpstr>05.2.002</vt:lpstr>
      <vt:lpstr>01.E.113</vt:lpstr>
      <vt:lpstr>Fächerliste</vt:lpstr>
      <vt:lpstr>'01.E.113'!Print_Area</vt:lpstr>
      <vt:lpstr>'05.2.002'!Print_Area</vt:lpstr>
      <vt:lpstr>'05.3.022'!Print_Area</vt:lpstr>
      <vt:lpstr>Vorlesungsplan!Print_Area</vt:lpstr>
      <vt:lpstr>'Vorlesungsplan Vertrag '!Print_Area</vt:lpstr>
    </vt:vector>
  </TitlesOfParts>
  <Company>CIT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Studenplan WiSe 17/18</dc:title>
  <dc:creator>Jens Fiedler</dc:creator>
  <cp:lastModifiedBy>Pia Hesselbach</cp:lastModifiedBy>
  <cp:lastPrinted>2017-09-01T09:53:00Z</cp:lastPrinted>
  <dcterms:created xsi:type="dcterms:W3CDTF">2017-07-18T13:18:20Z</dcterms:created>
  <dcterms:modified xsi:type="dcterms:W3CDTF">2017-09-02T07:17:02Z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0x0101009B8D2F6EC8E95349BA6BB02170E39A5D</vt:lpwstr>
  </property>
</Properties>
</file>